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BA\$ Mitarbeiter\lehmann.brigitte\Files für Upload VSEI Homepage 2017 Silvia Keller\"/>
    </mc:Choice>
  </mc:AlternateContent>
  <bookViews>
    <workbookView xWindow="0" yWindow="0" windowWidth="21570" windowHeight="9615"/>
  </bookViews>
  <sheets>
    <sheet name="Telematiker EF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3" i="1" l="1"/>
  <c r="S76" i="1"/>
  <c r="S72" i="1"/>
  <c r="Q45" i="1" l="1"/>
  <c r="O26" i="1" l="1"/>
  <c r="S26" i="1" s="1"/>
  <c r="M32" i="1" l="1"/>
  <c r="K32" i="1"/>
  <c r="O32" i="1" l="1"/>
  <c r="S32" i="1" s="1"/>
  <c r="O42" i="1"/>
  <c r="S42" i="1" s="1"/>
  <c r="Q115" i="1" l="1"/>
  <c r="K113" i="1"/>
  <c r="O113" i="1" s="1"/>
  <c r="S113" i="1" s="1"/>
  <c r="S109" i="1"/>
  <c r="S80" i="1"/>
  <c r="S78" i="1"/>
  <c r="S70" i="1"/>
  <c r="S68" i="1"/>
  <c r="O61" i="1"/>
  <c r="J61" i="1"/>
  <c r="C61" i="1"/>
  <c r="O40" i="1"/>
  <c r="S40" i="1" s="1"/>
  <c r="O38" i="1"/>
  <c r="S38" i="1" s="1"/>
  <c r="O36" i="1"/>
  <c r="S36" i="1" s="1"/>
  <c r="O34" i="1"/>
  <c r="S34" i="1" s="1"/>
  <c r="M24" i="1"/>
  <c r="K24" i="1"/>
  <c r="S83" i="1" l="1"/>
  <c r="S85" i="1" s="1"/>
  <c r="O24" i="1"/>
  <c r="S24" i="1" s="1"/>
  <c r="S45" i="1" s="1"/>
  <c r="O107" i="1" l="1"/>
  <c r="S47" i="1"/>
  <c r="O105" i="1" s="1"/>
  <c r="S105" i="1" s="1"/>
  <c r="S107" i="1" l="1"/>
  <c r="S115" i="1" s="1"/>
  <c r="S117" i="1" s="1"/>
  <c r="P119" i="1" s="1"/>
</calcChain>
</file>

<file path=xl/sharedStrings.xml><?xml version="1.0" encoding="utf-8"?>
<sst xmlns="http://schemas.openxmlformats.org/spreadsheetml/2006/main" count="188" uniqueCount="103">
  <si>
    <t>Notenformular</t>
  </si>
  <si>
    <t>Prüfungsdatum:</t>
  </si>
  <si>
    <t>Nummer:</t>
  </si>
  <si>
    <t>Personalien der Kandidatin, des Kandidaten:</t>
  </si>
  <si>
    <t>Wohnadresse:</t>
  </si>
  <si>
    <t>Prüfungsort:</t>
  </si>
  <si>
    <t>Bemerkungen zur Abschlussprüfung:</t>
  </si>
  <si>
    <t>Hinweis:</t>
  </si>
  <si>
    <t>Dieses Notenformular stützt sich auf die Wegleitung zum Qualifikationsverfahren Ausgabe 2016.</t>
  </si>
  <si>
    <t>Qualifikationsbereich praktische Arbeit</t>
  </si>
  <si>
    <t>max. Punkte</t>
  </si>
  <si>
    <t>erreichte
 Punkte</t>
  </si>
  <si>
    <t>Halbe oder ganze Noten</t>
  </si>
  <si>
    <t>Gewichtung
in % gemäss Bildungsplan</t>
  </si>
  <si>
    <t>Produkt</t>
  </si>
  <si>
    <t>Pos.</t>
  </si>
  <si>
    <t>Betriebliche Aufgaben und Funktionen, Bearbeitungstechnik</t>
  </si>
  <si>
    <t>Gesundheitsschutz und Arbeitssicherheit</t>
  </si>
  <si>
    <t>=</t>
  </si>
  <si>
    <t>*</t>
  </si>
  <si>
    <t>%</t>
  </si>
  <si>
    <t>Summe</t>
  </si>
  <si>
    <t>100%</t>
  </si>
  <si>
    <t>x</t>
  </si>
  <si>
    <t>3</t>
  </si>
  <si>
    <t>4</t>
  </si>
  <si>
    <t>5</t>
  </si>
  <si>
    <t>6</t>
  </si>
  <si>
    <t>Summen</t>
  </si>
  <si>
    <t>: 100%</t>
  </si>
  <si>
    <t>Note praktische Arbeit</t>
  </si>
  <si>
    <t>auf eine Dezimal-
stelle runden</t>
  </si>
  <si>
    <t>Bemerkungen zum Qualifikationsbereich praktische Arbeit:</t>
  </si>
  <si>
    <t>Kandidat/in:</t>
  </si>
  <si>
    <t>Datum:</t>
  </si>
  <si>
    <t>Nr.:</t>
  </si>
  <si>
    <t>Qualifikationsbereich Berufskenntnisse</t>
  </si>
  <si>
    <t>Prüfungsart</t>
  </si>
  <si>
    <t>1</t>
  </si>
  <si>
    <t>mündlich</t>
  </si>
  <si>
    <t>2</t>
  </si>
  <si>
    <t>schriftlich</t>
  </si>
  <si>
    <t>Elektrische Systemtechnik, inkl. Technologische Grundlagen</t>
  </si>
  <si>
    <t>7</t>
  </si>
  <si>
    <t>Note Berufskenntnisse</t>
  </si>
  <si>
    <t>Bemerkungen zum Qualifikationsbereich Berufskenntnisse:</t>
  </si>
  <si>
    <t>Für die Prüfungsleitung</t>
  </si>
  <si>
    <t>Die Chefexpertin, der Chefexperte</t>
  </si>
  <si>
    <t>Die Prüfungssekretärin, der Prüfungssekretär</t>
  </si>
  <si>
    <t>Prüfungsergebnis</t>
  </si>
  <si>
    <t>* = halbe oder ganze Noten</t>
  </si>
  <si>
    <t>** = auf eine Dezimalstelle runden</t>
  </si>
  <si>
    <t>**</t>
  </si>
  <si>
    <t>a.</t>
  </si>
  <si>
    <t>Praktische Arbeit</t>
  </si>
  <si>
    <t>b.</t>
  </si>
  <si>
    <t>Berufskenntnisse</t>
  </si>
  <si>
    <t>c.</t>
  </si>
  <si>
    <t>Allgemeinbildung</t>
  </si>
  <si>
    <t>d.</t>
  </si>
  <si>
    <t>Erfahrungsnote</t>
  </si>
  <si>
    <t>Note berufskundlicher Unterricht</t>
  </si>
  <si>
    <t>Note überbetriebliche Kurse</t>
  </si>
  <si>
    <t>Notensumme</t>
  </si>
  <si>
    <t>:</t>
  </si>
  <si>
    <t>Gesamtnote</t>
  </si>
  <si>
    <t>Für die Prüfungskommission</t>
  </si>
  <si>
    <t>Die Präsidentin, der Präsident</t>
  </si>
  <si>
    <t>Die Sekretärin, der Sekretär</t>
  </si>
  <si>
    <t>für das Qualifikationsverfahren gemäss Verordnung des SBFI über die
berufliche Grundbildung vom 27.04.2015</t>
  </si>
  <si>
    <t>Zugelassene Notenwerte</t>
  </si>
  <si>
    <t xml:space="preserve">Technische Abklärung und Kundenberatung </t>
  </si>
  <si>
    <t>8</t>
  </si>
  <si>
    <t>Musterfrau Lidia</t>
  </si>
  <si>
    <t>3ATq-9999</t>
  </si>
  <si>
    <t xml:space="preserve">Telematiker/in EFZ </t>
  </si>
  <si>
    <t>90%</t>
  </si>
  <si>
    <t>1.2</t>
  </si>
  <si>
    <t>10%</t>
  </si>
  <si>
    <t>Telekommunikation</t>
  </si>
  <si>
    <t>3.1</t>
  </si>
  <si>
    <t>3.2</t>
  </si>
  <si>
    <t>Technische Dokumentation</t>
  </si>
  <si>
    <t>Drahtgebundene und drahtlose Telekommunikation</t>
  </si>
  <si>
    <t>Störungsbehebung</t>
  </si>
  <si>
    <t>60%</t>
  </si>
  <si>
    <t>40%</t>
  </si>
  <si>
    <t>PBX Projekt</t>
  </si>
  <si>
    <t>Informatik</t>
  </si>
  <si>
    <t>Netzwerktechnik</t>
  </si>
  <si>
    <t>Universelle Kommunikationsverkabelung</t>
  </si>
  <si>
    <t>Elektrische Systemtechnik</t>
  </si>
  <si>
    <t>Bearbeitungstechnik, Regeln der Technik</t>
  </si>
  <si>
    <t xml:space="preserve">Technische Dokumentation, Anlagedokumentation
Anlagedokumentation
Technische Dokumentation,
Anlagedokumentation
</t>
  </si>
  <si>
    <t>Telematik und Netzwerktechnik</t>
  </si>
  <si>
    <t>= %</t>
  </si>
  <si>
    <t>Fachkompetenz</t>
  </si>
  <si>
    <t>Mündliche Prüfung:</t>
  </si>
  <si>
    <t>Schriftliche Prüfung:</t>
  </si>
  <si>
    <t>Das Qualifikationsverfahren mit Abschlussprüfung ist bestanden, wenn die Qualifikations-bereiche "praktische Arbeit" und "Berufskenntnisse" mindestens mit der Note 4 bewertet werden und die Gesamtnote mindestens 4 beträgt. (BiVo Art. 21)</t>
  </si>
  <si>
    <t>Qualifikationsverfahren</t>
  </si>
  <si>
    <t>Anteil in % gem. QV-Wegleitung</t>
  </si>
  <si>
    <t>Name und Vorname: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</si>
</sst>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FF9"/>
        <bgColor indexed="64"/>
      </patternFill>
    </fill>
    <fill>
      <patternFill patternType="solid">
        <fgColor rgb="FFC3C7C9"/>
        <bgColor indexed="64"/>
      </patternFill>
    </fill>
    <fill>
      <patternFill patternType="solid">
        <fgColor rgb="FFA8B50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A8B503"/>
      </left>
      <right/>
      <top style="medium">
        <color rgb="FFA8B503"/>
      </top>
      <bottom/>
      <diagonal/>
    </border>
    <border>
      <left/>
      <right/>
      <top style="medium">
        <color rgb="FFA8B503"/>
      </top>
      <bottom/>
      <diagonal/>
    </border>
    <border>
      <left/>
      <right style="medium">
        <color rgb="FFA8B503"/>
      </right>
      <top style="medium">
        <color rgb="FFA8B503"/>
      </top>
      <bottom/>
      <diagonal/>
    </border>
    <border>
      <left style="medium">
        <color rgb="FFA8B503"/>
      </left>
      <right/>
      <top/>
      <bottom/>
      <diagonal/>
    </border>
    <border>
      <left/>
      <right style="medium">
        <color rgb="FFA8B503"/>
      </right>
      <top/>
      <bottom/>
      <diagonal/>
    </border>
    <border>
      <left style="medium">
        <color rgb="FFA8B503"/>
      </left>
      <right/>
      <top/>
      <bottom style="medium">
        <color rgb="FFA8B503"/>
      </bottom>
      <diagonal/>
    </border>
    <border>
      <left/>
      <right/>
      <top/>
      <bottom style="medium">
        <color rgb="FFA8B503"/>
      </bottom>
      <diagonal/>
    </border>
    <border>
      <left/>
      <right style="medium">
        <color rgb="FFA8B503"/>
      </right>
      <top/>
      <bottom style="medium">
        <color rgb="FFA8B503"/>
      </bottom>
      <diagonal/>
    </border>
    <border>
      <left style="medium">
        <color rgb="FFA8B503"/>
      </left>
      <right/>
      <top style="medium">
        <color rgb="FFA8B503"/>
      </top>
      <bottom style="medium">
        <color rgb="FFA8B503"/>
      </bottom>
      <diagonal/>
    </border>
    <border>
      <left/>
      <right/>
      <top style="medium">
        <color rgb="FFA8B503"/>
      </top>
      <bottom style="medium">
        <color rgb="FFA8B503"/>
      </bottom>
      <diagonal/>
    </border>
    <border>
      <left/>
      <right style="medium">
        <color rgb="FFA8B503"/>
      </right>
      <top style="medium">
        <color rgb="FFA8B503"/>
      </top>
      <bottom style="medium">
        <color rgb="FFA8B503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/>
    <xf numFmtId="0" fontId="9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1" fillId="0" borderId="3" xfId="0" quotePrefix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Alignment="1" applyProtection="1">
      <alignment vertical="center" wrapText="1"/>
    </xf>
    <xf numFmtId="49" fontId="16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11" fillId="0" borderId="0" xfId="0" quotePrefix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8" fillId="0" borderId="0" xfId="0" quotePrefix="1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" vertical="center"/>
    </xf>
    <xf numFmtId="164" fontId="14" fillId="0" borderId="4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16" fillId="0" borderId="0" xfId="0" quotePrefix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/>
    </xf>
    <xf numFmtId="164" fontId="10" fillId="0" borderId="4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vertical="center" wrapText="1"/>
    </xf>
    <xf numFmtId="0" fontId="17" fillId="0" borderId="0" xfId="0" applyFont="1" applyBorder="1" applyProtection="1"/>
    <xf numFmtId="49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horizontal="right" vertical="top" wrapText="1"/>
    </xf>
    <xf numFmtId="0" fontId="17" fillId="0" borderId="0" xfId="0" applyFont="1" applyProtection="1"/>
    <xf numFmtId="49" fontId="17" fillId="0" borderId="0" xfId="0" applyNumberFormat="1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49" fontId="17" fillId="0" borderId="0" xfId="0" applyNumberFormat="1" applyFont="1" applyBorder="1" applyAlignment="1" applyProtection="1"/>
    <xf numFmtId="49" fontId="17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left"/>
    </xf>
    <xf numFmtId="49" fontId="17" fillId="0" borderId="0" xfId="0" applyNumberFormat="1" applyFont="1" applyBorder="1" applyProtection="1"/>
    <xf numFmtId="0" fontId="17" fillId="0" borderId="0" xfId="0" applyFont="1" applyAlignment="1" applyProtection="1">
      <alignment horizontal="right"/>
    </xf>
    <xf numFmtId="0" fontId="12" fillId="0" borderId="0" xfId="0" quotePrefix="1" applyFont="1" applyFill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top"/>
    </xf>
    <xf numFmtId="0" fontId="16" fillId="0" borderId="3" xfId="0" quotePrefix="1" applyFont="1" applyBorder="1" applyAlignment="1" applyProtection="1">
      <alignment horizontal="right" vertical="center"/>
    </xf>
    <xf numFmtId="164" fontId="14" fillId="0" borderId="4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49" fontId="8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left" vertical="center" wrapText="1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top"/>
    </xf>
    <xf numFmtId="0" fontId="16" fillId="0" borderId="0" xfId="0" quotePrefix="1" applyFont="1" applyBorder="1" applyAlignment="1" applyProtection="1">
      <alignment horizontal="right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4" fontId="14" fillId="3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164" fontId="14" fillId="3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17" fillId="0" borderId="11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2" fillId="0" borderId="5" xfId="0" quotePrefix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9" fillId="0" borderId="0" xfId="0" applyFont="1"/>
    <xf numFmtId="49" fontId="23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 wrapText="1"/>
    </xf>
    <xf numFmtId="0" fontId="21" fillId="0" borderId="3" xfId="0" quotePrefix="1" applyFont="1" applyBorder="1" applyAlignment="1" applyProtection="1">
      <alignment horizontal="center" vertical="center" wrapText="1"/>
    </xf>
    <xf numFmtId="0" fontId="2" fillId="0" borderId="0" xfId="0" quotePrefix="1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1" fillId="0" borderId="11" xfId="0" applyFont="1" applyBorder="1" applyAlignment="1" applyProtection="1">
      <alignment vertical="center" wrapText="1"/>
    </xf>
    <xf numFmtId="0" fontId="17" fillId="0" borderId="14" xfId="0" applyFont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left" vertical="top"/>
    </xf>
    <xf numFmtId="0" fontId="0" fillId="0" borderId="0" xfId="0" applyFont="1" applyFill="1"/>
    <xf numFmtId="0" fontId="21" fillId="0" borderId="1" xfId="0" applyFont="1" applyBorder="1" applyAlignment="1" applyProtection="1">
      <alignment horizontal="left" vertical="center" wrapText="1"/>
    </xf>
    <xf numFmtId="0" fontId="2" fillId="5" borderId="15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horizontal="right" vertical="center"/>
    </xf>
    <xf numFmtId="0" fontId="2" fillId="5" borderId="17" xfId="0" applyFont="1" applyFill="1" applyBorder="1" applyAlignment="1" applyProtection="1">
      <alignment vertical="center"/>
    </xf>
    <xf numFmtId="0" fontId="2" fillId="5" borderId="20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horizontal="right" vertical="center"/>
    </xf>
    <xf numFmtId="0" fontId="2" fillId="5" borderId="22" xfId="0" applyFont="1" applyFill="1" applyBorder="1" applyAlignment="1" applyProtection="1">
      <alignment vertical="center"/>
    </xf>
    <xf numFmtId="49" fontId="5" fillId="5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49" fontId="7" fillId="5" borderId="24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/>
    <xf numFmtId="0" fontId="11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quotePrefix="1" applyFont="1" applyBorder="1" applyAlignment="1" applyProtection="1">
      <alignment horizontal="center" vertical="center" wrapText="1"/>
    </xf>
    <xf numFmtId="0" fontId="12" fillId="0" borderId="0" xfId="0" quotePrefix="1" applyFont="1" applyFill="1" applyAlignment="1" applyProtection="1">
      <alignment horizontal="center" vertical="center" wrapText="1"/>
    </xf>
    <xf numFmtId="0" fontId="18" fillId="0" borderId="0" xfId="0" quotePrefix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1" fillId="0" borderId="0" xfId="0" quotePrefix="1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quotePrefix="1" applyFont="1" applyBorder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49" fontId="21" fillId="0" borderId="0" xfId="0" applyNumberFormat="1" applyFont="1" applyFill="1" applyBorder="1" applyAlignment="1" applyProtection="1">
      <alignment horizontal="left"/>
    </xf>
    <xf numFmtId="49" fontId="17" fillId="5" borderId="0" xfId="0" applyNumberFormat="1" applyFont="1" applyFill="1" applyBorder="1" applyAlignment="1" applyProtection="1">
      <alignment horizontal="center"/>
    </xf>
    <xf numFmtId="49" fontId="8" fillId="5" borderId="0" xfId="0" applyNumberFormat="1" applyFont="1" applyFill="1" applyBorder="1" applyAlignment="1" applyProtection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/>
    </xf>
    <xf numFmtId="49" fontId="6" fillId="5" borderId="0" xfId="0" applyNumberFormat="1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right" vertical="center" wrapText="1"/>
    </xf>
    <xf numFmtId="14" fontId="3" fillId="2" borderId="0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5" fillId="5" borderId="0" xfId="0" applyFont="1" applyFill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 wrapText="1"/>
    </xf>
    <xf numFmtId="0" fontId="2" fillId="3" borderId="1" xfId="0" quotePrefix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49" fontId="21" fillId="3" borderId="1" xfId="0" applyNumberFormat="1" applyFont="1" applyFill="1" applyBorder="1" applyAlignment="1" applyProtection="1">
      <alignment horizontal="left" vertical="top"/>
    </xf>
    <xf numFmtId="0" fontId="23" fillId="0" borderId="1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5" xfId="0" applyFont="1" applyFill="1" applyBorder="1" applyAlignment="1" applyProtection="1">
      <alignment horizontal="left" vertical="center"/>
    </xf>
    <xf numFmtId="49" fontId="7" fillId="5" borderId="23" xfId="0" applyNumberFormat="1" applyFont="1" applyFill="1" applyBorder="1" applyAlignment="1" applyProtection="1">
      <alignment horizontal="left" vertical="center" wrapText="1"/>
    </xf>
    <xf numFmtId="49" fontId="7" fillId="5" borderId="24" xfId="0" applyNumberFormat="1" applyFont="1" applyFill="1" applyBorder="1" applyAlignment="1" applyProtection="1">
      <alignment horizontal="left" vertical="center" wrapText="1"/>
    </xf>
    <xf numFmtId="49" fontId="8" fillId="2" borderId="24" xfId="0" applyNumberFormat="1" applyFont="1" applyFill="1" applyBorder="1" applyAlignment="1" applyProtection="1">
      <alignment horizontal="left" vertical="center" wrapText="1"/>
    </xf>
    <xf numFmtId="14" fontId="19" fillId="2" borderId="24" xfId="0" applyNumberFormat="1" applyFont="1" applyFill="1" applyBorder="1" applyAlignment="1" applyProtection="1">
      <alignment horizontal="center" vertical="center"/>
    </xf>
    <xf numFmtId="49" fontId="7" fillId="5" borderId="24" xfId="0" applyNumberFormat="1" applyFont="1" applyFill="1" applyBorder="1" applyAlignment="1" applyProtection="1">
      <alignment horizontal="right" vertical="center" wrapText="1"/>
    </xf>
    <xf numFmtId="0" fontId="19" fillId="2" borderId="24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12" fillId="0" borderId="0" xfId="0" quotePrefix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quotePrefix="1" applyFont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3" borderId="9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12" xfId="0" applyFont="1" applyBorder="1" applyAlignment="1" applyProtection="1">
      <alignment horizontal="right" vertical="center" wrapText="1"/>
    </xf>
    <xf numFmtId="0" fontId="21" fillId="0" borderId="13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top" wrapText="1"/>
    </xf>
    <xf numFmtId="49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wrapText="1"/>
    </xf>
    <xf numFmtId="49" fontId="23" fillId="0" borderId="0" xfId="0" applyNumberFormat="1" applyFont="1" applyFill="1" applyBorder="1" applyAlignment="1" applyProtection="1">
      <alignment horizontal="left" vertical="center"/>
    </xf>
  </cellXfs>
  <cellStyles count="1">
    <cellStyle name="Standard" xfId="0" builtinId="0"/>
  </cellStyles>
  <dxfs count="3">
    <dxf>
      <font>
        <color theme="9" tint="-0.499984740745262"/>
      </font>
      <fill>
        <patternFill>
          <bgColor rgb="FFCCFF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A8B503"/>
      <color rgb="FFFFCCCC"/>
      <color rgb="FF00B0F0"/>
      <color rgb="FF66CCFF"/>
      <color rgb="FFA50021"/>
      <color rgb="FFCCEFF9"/>
      <color rgb="FFC3C7C9"/>
      <color rgb="FFEEEFF0"/>
      <color rgb="FFAAAFB2"/>
      <color rgb="FF47B1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zoomScale="200" zoomScaleNormal="200" workbookViewId="0">
      <selection activeCell="D6" sqref="D6:T6"/>
    </sheetView>
  </sheetViews>
  <sheetFormatPr baseColWidth="10" defaultRowHeight="12" customHeight="1" x14ac:dyDescent="0.25"/>
  <cols>
    <col min="1" max="1" width="4.7109375" style="7" customWidth="1"/>
    <col min="2" max="11" width="5.7109375" style="7" customWidth="1"/>
    <col min="12" max="12" width="1.7109375" style="7" customWidth="1"/>
    <col min="13" max="13" width="5.7109375" style="7" customWidth="1"/>
    <col min="14" max="14" width="1.7109375" style="7" customWidth="1"/>
    <col min="15" max="15" width="5.7109375" style="7" customWidth="1"/>
    <col min="16" max="16" width="2.7109375" style="7" customWidth="1"/>
    <col min="17" max="17" width="3.7109375" style="7" customWidth="1"/>
    <col min="18" max="18" width="2.7109375" style="7" customWidth="1"/>
    <col min="19" max="19" width="5.7109375" style="7" customWidth="1"/>
    <col min="20" max="20" width="2.7109375" style="7" customWidth="1"/>
    <col min="21" max="16384" width="11.42578125" style="7"/>
  </cols>
  <sheetData>
    <row r="1" spans="1:20" ht="27.95" customHeight="1" thickBot="1" x14ac:dyDescent="0.3">
      <c r="A1" s="145" t="s">
        <v>0</v>
      </c>
      <c r="B1" s="145"/>
      <c r="C1" s="145"/>
      <c r="D1" s="145"/>
      <c r="E1" s="145"/>
      <c r="F1" s="145"/>
      <c r="G1" s="145"/>
      <c r="H1" s="146" t="s">
        <v>69</v>
      </c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ht="3.95" customHeight="1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15"/>
      <c r="P2" s="115"/>
      <c r="Q2" s="115"/>
      <c r="R2" s="115"/>
      <c r="S2" s="115"/>
      <c r="T2" s="117"/>
    </row>
    <row r="3" spans="1:20" ht="20.100000000000001" customHeight="1" x14ac:dyDescent="0.25">
      <c r="A3" s="147" t="s">
        <v>75</v>
      </c>
      <c r="B3" s="148"/>
      <c r="C3" s="148"/>
      <c r="D3" s="148"/>
      <c r="E3" s="148"/>
      <c r="F3" s="148"/>
      <c r="G3" s="148"/>
      <c r="H3" s="149" t="s">
        <v>1</v>
      </c>
      <c r="I3" s="149"/>
      <c r="J3" s="150">
        <v>43830</v>
      </c>
      <c r="K3" s="150"/>
      <c r="L3" s="150"/>
      <c r="M3" s="151" t="s">
        <v>2</v>
      </c>
      <c r="N3" s="151"/>
      <c r="O3" s="152" t="s">
        <v>74</v>
      </c>
      <c r="P3" s="152"/>
      <c r="Q3" s="152"/>
      <c r="R3" s="152"/>
      <c r="S3" s="152"/>
      <c r="T3" s="153"/>
    </row>
    <row r="4" spans="1:20" ht="3.95" customHeight="1" thickBot="1" x14ac:dyDescent="0.3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  <c r="O4" s="119"/>
      <c r="P4" s="119"/>
      <c r="Q4" s="119"/>
      <c r="R4" s="119"/>
      <c r="S4" s="119"/>
      <c r="T4" s="121"/>
    </row>
    <row r="5" spans="1:20" s="101" customFormat="1" ht="15.95" customHeight="1" x14ac:dyDescent="0.2">
      <c r="A5" s="98" t="s">
        <v>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O5" s="99"/>
      <c r="P5" s="99"/>
      <c r="Q5" s="99"/>
      <c r="R5" s="99"/>
      <c r="S5" s="99"/>
      <c r="T5" s="99"/>
    </row>
    <row r="6" spans="1:20" ht="15.95" customHeight="1" x14ac:dyDescent="0.25">
      <c r="A6" s="155" t="s">
        <v>102</v>
      </c>
      <c r="B6" s="155"/>
      <c r="C6" s="155"/>
      <c r="D6" s="159" t="s">
        <v>73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1:20" ht="15.95" customHeight="1" x14ac:dyDescent="0.25">
      <c r="A7" s="156" t="s">
        <v>4</v>
      </c>
      <c r="B7" s="156"/>
      <c r="C7" s="156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</row>
    <row r="8" spans="1:20" ht="8.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95" customHeight="1" x14ac:dyDescent="0.25">
      <c r="A9" s="157" t="s">
        <v>5</v>
      </c>
      <c r="B9" s="157"/>
      <c r="C9" s="157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</row>
    <row r="10" spans="1:20" ht="8.1" customHeight="1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3"/>
      <c r="O10" s="1"/>
      <c r="P10" s="1"/>
      <c r="Q10" s="1"/>
      <c r="R10" s="1"/>
      <c r="S10" s="1"/>
      <c r="T10" s="1"/>
    </row>
    <row r="11" spans="1:20" ht="12" customHeight="1" x14ac:dyDescent="0.25">
      <c r="A11" s="161" t="s">
        <v>6</v>
      </c>
      <c r="B11" s="161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</row>
    <row r="12" spans="1:20" ht="12" customHeight="1" x14ac:dyDescent="0.25">
      <c r="A12" s="161"/>
      <c r="B12" s="161"/>
      <c r="C12" s="161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</row>
    <row r="13" spans="1:20" ht="12" customHeight="1" x14ac:dyDescent="0.25">
      <c r="A13" s="161"/>
      <c r="B13" s="161"/>
      <c r="C13" s="161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</row>
    <row r="14" spans="1:20" ht="12" customHeight="1" x14ac:dyDescent="0.25">
      <c r="A14" s="161"/>
      <c r="B14" s="161"/>
      <c r="C14" s="161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</row>
    <row r="15" spans="1:20" ht="8.1" customHeight="1" x14ac:dyDescent="0.2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5.95" customHeight="1" x14ac:dyDescent="0.25">
      <c r="A16" s="158" t="s">
        <v>7</v>
      </c>
      <c r="B16" s="158"/>
      <c r="C16" s="158"/>
      <c r="D16" s="122" t="s">
        <v>8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20" ht="8.1" customHeight="1" x14ac:dyDescent="0.25">
      <c r="A17" s="5"/>
      <c r="B17" s="5"/>
      <c r="C17" s="5"/>
      <c r="D17" s="5"/>
      <c r="E17" s="5"/>
      <c r="F17" s="5"/>
      <c r="G17" s="8"/>
      <c r="H17" s="8"/>
      <c r="I17" s="8"/>
      <c r="J17" s="9"/>
      <c r="K17" s="6"/>
      <c r="L17" s="6"/>
      <c r="M17" s="6"/>
      <c r="N17" s="10"/>
      <c r="O17" s="11"/>
      <c r="P17" s="11"/>
      <c r="Q17" s="11"/>
      <c r="R17" s="11"/>
      <c r="S17" s="11"/>
      <c r="T17" s="11"/>
    </row>
    <row r="18" spans="1:20" ht="12" customHeight="1" x14ac:dyDescent="0.25">
      <c r="A18" s="167" t="s">
        <v>9</v>
      </c>
      <c r="B18" s="167"/>
      <c r="C18" s="167"/>
      <c r="D18" s="167"/>
      <c r="E18" s="167"/>
      <c r="F18" s="167"/>
      <c r="G18" s="167"/>
      <c r="H18" s="167"/>
      <c r="I18" s="167"/>
      <c r="J18" s="9"/>
      <c r="K18" s="6"/>
      <c r="L18" s="6"/>
      <c r="M18" s="6"/>
      <c r="N18" s="10"/>
      <c r="O18" s="11"/>
      <c r="P18" s="11"/>
      <c r="Q18" s="11"/>
      <c r="R18" s="11"/>
      <c r="S18" s="11"/>
      <c r="T18" s="11"/>
    </row>
    <row r="19" spans="1:20" s="126" customFormat="1" ht="27.95" customHeight="1" x14ac:dyDescent="0.15">
      <c r="A19" s="127" t="s">
        <v>15</v>
      </c>
      <c r="B19" s="168" t="s">
        <v>96</v>
      </c>
      <c r="C19" s="168"/>
      <c r="D19" s="168"/>
      <c r="E19" s="168"/>
      <c r="F19" s="168"/>
      <c r="G19" s="168"/>
      <c r="H19" s="168"/>
      <c r="I19" s="168"/>
      <c r="J19" s="144" t="s">
        <v>101</v>
      </c>
      <c r="K19" s="13" t="s">
        <v>10</v>
      </c>
      <c r="L19" s="128"/>
      <c r="M19" s="13" t="s">
        <v>11</v>
      </c>
      <c r="N19" s="129"/>
      <c r="O19" s="130" t="s">
        <v>12</v>
      </c>
      <c r="P19" s="169" t="s">
        <v>13</v>
      </c>
      <c r="Q19" s="169"/>
      <c r="R19" s="169"/>
      <c r="S19" s="13" t="s">
        <v>14</v>
      </c>
      <c r="T19" s="131"/>
    </row>
    <row r="20" spans="1:20" ht="12" customHeight="1" x14ac:dyDescent="0.25">
      <c r="A20" s="102">
        <v>1</v>
      </c>
      <c r="B20" s="164" t="s">
        <v>16</v>
      </c>
      <c r="C20" s="164"/>
      <c r="D20" s="164"/>
      <c r="E20" s="164"/>
      <c r="F20" s="164"/>
      <c r="G20" s="164"/>
      <c r="H20" s="164"/>
      <c r="I20" s="164"/>
      <c r="J20" s="134" t="s">
        <v>20</v>
      </c>
      <c r="K20" s="16"/>
      <c r="L20" s="16"/>
      <c r="M20" s="16"/>
      <c r="N20" s="17"/>
      <c r="O20" s="132" t="s">
        <v>19</v>
      </c>
      <c r="P20" s="133"/>
      <c r="Q20" s="134" t="s">
        <v>20</v>
      </c>
      <c r="R20" s="18"/>
      <c r="S20" s="18"/>
      <c r="T20" s="18"/>
    </row>
    <row r="21" spans="1:20" ht="12" customHeight="1" x14ac:dyDescent="0.25">
      <c r="A21" s="103">
        <v>1.1000000000000001</v>
      </c>
      <c r="B21" s="165" t="s">
        <v>71</v>
      </c>
      <c r="C21" s="165"/>
      <c r="D21" s="165"/>
      <c r="E21" s="165"/>
      <c r="F21" s="165"/>
      <c r="G21" s="165"/>
      <c r="H21" s="104"/>
      <c r="I21" s="104"/>
      <c r="J21" s="105" t="s">
        <v>76</v>
      </c>
      <c r="K21" s="21">
        <v>45</v>
      </c>
      <c r="L21" s="110"/>
      <c r="M21" s="22">
        <v>32</v>
      </c>
      <c r="N21" s="23"/>
      <c r="O21" s="166"/>
      <c r="P21" s="166"/>
      <c r="Q21" s="166"/>
      <c r="R21" s="166"/>
      <c r="S21" s="166"/>
      <c r="T21" s="166"/>
    </row>
    <row r="22" spans="1:20" ht="12" customHeight="1" x14ac:dyDescent="0.25">
      <c r="A22" s="103" t="s">
        <v>77</v>
      </c>
      <c r="B22" s="165" t="s">
        <v>17</v>
      </c>
      <c r="C22" s="165"/>
      <c r="D22" s="165"/>
      <c r="E22" s="165"/>
      <c r="F22" s="165"/>
      <c r="G22" s="165"/>
      <c r="H22" s="104"/>
      <c r="I22" s="104"/>
      <c r="J22" s="105" t="s">
        <v>78</v>
      </c>
      <c r="K22" s="21">
        <v>5</v>
      </c>
      <c r="L22" s="110"/>
      <c r="M22" s="22">
        <v>4</v>
      </c>
      <c r="N22" s="23"/>
      <c r="O22" s="166"/>
      <c r="P22" s="166"/>
      <c r="Q22" s="166"/>
      <c r="R22" s="166"/>
      <c r="S22" s="166"/>
      <c r="T22" s="166"/>
    </row>
    <row r="23" spans="1:20" ht="8.1" customHeight="1" x14ac:dyDescent="0.25">
      <c r="A23" s="26"/>
      <c r="B23" s="26"/>
      <c r="C23" s="26"/>
      <c r="D23" s="26"/>
      <c r="E23" s="26"/>
      <c r="F23" s="26"/>
      <c r="G23" s="27"/>
      <c r="H23" s="27"/>
      <c r="I23" s="27"/>
      <c r="J23" s="30"/>
      <c r="K23" s="31" t="s">
        <v>18</v>
      </c>
      <c r="L23" s="29"/>
      <c r="M23" s="31" t="s">
        <v>18</v>
      </c>
      <c r="N23" s="23"/>
      <c r="O23" s="32" t="s">
        <v>19</v>
      </c>
      <c r="P23" s="29"/>
      <c r="Q23" s="33" t="s">
        <v>20</v>
      </c>
      <c r="R23" s="27"/>
      <c r="S23" s="29"/>
      <c r="T23" s="29"/>
    </row>
    <row r="24" spans="1:20" ht="12" customHeight="1" x14ac:dyDescent="0.25">
      <c r="A24" s="34"/>
      <c r="B24" s="34"/>
      <c r="C24" s="34"/>
      <c r="D24" s="34"/>
      <c r="E24" s="34"/>
      <c r="F24" s="34"/>
      <c r="H24" s="17"/>
      <c r="I24" s="107" t="s">
        <v>21</v>
      </c>
      <c r="J24" s="106" t="s">
        <v>22</v>
      </c>
      <c r="K24" s="35">
        <f>SUM(K21:K23)</f>
        <v>50</v>
      </c>
      <c r="L24" s="27"/>
      <c r="M24" s="35">
        <f>SUM(M21:M23)</f>
        <v>36</v>
      </c>
      <c r="N24" s="17"/>
      <c r="O24" s="36">
        <f>ROUND((((M24*5)/K24)+1)*2,0)/2</f>
        <v>4.5</v>
      </c>
      <c r="P24" s="37" t="s">
        <v>23</v>
      </c>
      <c r="Q24" s="38">
        <v>10</v>
      </c>
      <c r="R24" s="39" t="s">
        <v>18</v>
      </c>
      <c r="S24" s="36">
        <f>O24*Q24</f>
        <v>45</v>
      </c>
      <c r="T24" s="27"/>
    </row>
    <row r="25" spans="1:20" ht="12" customHeight="1" x14ac:dyDescent="0.25">
      <c r="A25" s="34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</row>
    <row r="26" spans="1:20" ht="12" customHeight="1" x14ac:dyDescent="0.25">
      <c r="A26" s="102" t="s">
        <v>40</v>
      </c>
      <c r="B26" s="171" t="s">
        <v>82</v>
      </c>
      <c r="C26" s="171"/>
      <c r="D26" s="171"/>
      <c r="E26" s="171"/>
      <c r="F26" s="171"/>
      <c r="G26" s="171"/>
      <c r="H26" s="171"/>
      <c r="I26" s="171"/>
      <c r="J26" s="105" t="s">
        <v>22</v>
      </c>
      <c r="K26" s="21">
        <v>50</v>
      </c>
      <c r="L26" s="110"/>
      <c r="M26" s="22">
        <v>29</v>
      </c>
      <c r="N26" s="17"/>
      <c r="O26" s="36">
        <f>ROUND((((M26*5)/K26)+1)*2,0)/2</f>
        <v>4</v>
      </c>
      <c r="P26" s="37" t="s">
        <v>23</v>
      </c>
      <c r="Q26" s="42">
        <v>10</v>
      </c>
      <c r="R26" s="39" t="s">
        <v>18</v>
      </c>
      <c r="S26" s="36">
        <f>O26*Q26</f>
        <v>40</v>
      </c>
      <c r="T26" s="25"/>
    </row>
    <row r="27" spans="1:20" ht="12" customHeight="1" x14ac:dyDescent="0.25">
      <c r="A27" s="34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</row>
    <row r="28" spans="1:20" ht="12" customHeight="1" x14ac:dyDescent="0.25">
      <c r="A28" s="102" t="s">
        <v>24</v>
      </c>
      <c r="B28" s="164" t="s">
        <v>79</v>
      </c>
      <c r="C28" s="164"/>
      <c r="D28" s="164"/>
      <c r="E28" s="164"/>
      <c r="F28" s="164"/>
      <c r="G28" s="164"/>
      <c r="H28" s="164"/>
      <c r="I28" s="164"/>
      <c r="J28" s="16"/>
      <c r="K28" s="16"/>
      <c r="L28" s="16"/>
      <c r="M28" s="16"/>
      <c r="N28" s="17"/>
      <c r="O28" s="18"/>
      <c r="P28" s="18"/>
      <c r="Q28" s="18"/>
      <c r="R28" s="18"/>
      <c r="S28" s="18"/>
      <c r="T28" s="18"/>
    </row>
    <row r="29" spans="1:20" ht="12" customHeight="1" x14ac:dyDescent="0.25">
      <c r="A29" s="103" t="s">
        <v>80</v>
      </c>
      <c r="B29" s="165" t="s">
        <v>83</v>
      </c>
      <c r="C29" s="165"/>
      <c r="D29" s="165"/>
      <c r="E29" s="165"/>
      <c r="F29" s="165"/>
      <c r="G29" s="165"/>
      <c r="H29" s="113"/>
      <c r="I29" s="113"/>
      <c r="J29" s="105" t="s">
        <v>85</v>
      </c>
      <c r="K29" s="21">
        <v>30</v>
      </c>
      <c r="L29" s="110"/>
      <c r="M29" s="22">
        <v>26</v>
      </c>
      <c r="N29" s="23"/>
      <c r="O29" s="166"/>
      <c r="P29" s="166"/>
      <c r="Q29" s="166"/>
      <c r="R29" s="166"/>
      <c r="S29" s="166"/>
      <c r="T29" s="166"/>
    </row>
    <row r="30" spans="1:20" s="112" customFormat="1" ht="12" customHeight="1" x14ac:dyDescent="0.25">
      <c r="A30" s="103" t="s">
        <v>81</v>
      </c>
      <c r="B30" s="165" t="s">
        <v>84</v>
      </c>
      <c r="C30" s="165"/>
      <c r="D30" s="165"/>
      <c r="E30" s="165"/>
      <c r="F30" s="165"/>
      <c r="G30" s="165"/>
      <c r="H30" s="113"/>
      <c r="I30" s="113"/>
      <c r="J30" s="105" t="s">
        <v>86</v>
      </c>
      <c r="K30" s="21">
        <v>20</v>
      </c>
      <c r="L30" s="110"/>
      <c r="M30" s="22">
        <v>17</v>
      </c>
      <c r="N30" s="23"/>
      <c r="O30" s="166"/>
      <c r="P30" s="166"/>
      <c r="Q30" s="166"/>
      <c r="R30" s="166"/>
      <c r="S30" s="166"/>
      <c r="T30" s="166"/>
    </row>
    <row r="31" spans="1:20" s="112" customFormat="1" ht="8.1" customHeight="1" x14ac:dyDescent="0.25">
      <c r="A31" s="26"/>
      <c r="B31" s="26"/>
      <c r="C31" s="26"/>
      <c r="D31" s="26"/>
      <c r="E31" s="26"/>
      <c r="F31" s="26"/>
      <c r="G31" s="27"/>
      <c r="H31" s="27"/>
      <c r="I31" s="27"/>
      <c r="J31" s="30"/>
      <c r="K31" s="31" t="s">
        <v>18</v>
      </c>
      <c r="L31" s="29"/>
      <c r="M31" s="31" t="s">
        <v>18</v>
      </c>
      <c r="N31" s="23"/>
      <c r="O31" s="32" t="s">
        <v>19</v>
      </c>
      <c r="P31" s="29"/>
      <c r="Q31" s="33" t="s">
        <v>20</v>
      </c>
      <c r="R31" s="27"/>
      <c r="S31" s="29"/>
      <c r="T31" s="29"/>
    </row>
    <row r="32" spans="1:20" s="112" customFormat="1" ht="12" customHeight="1" x14ac:dyDescent="0.25">
      <c r="A32" s="34"/>
      <c r="B32" s="34"/>
      <c r="C32" s="34"/>
      <c r="D32" s="34"/>
      <c r="E32" s="34"/>
      <c r="F32" s="34"/>
      <c r="G32" s="7"/>
      <c r="H32" s="17"/>
      <c r="I32" s="107" t="s">
        <v>21</v>
      </c>
      <c r="J32" s="106" t="s">
        <v>22</v>
      </c>
      <c r="K32" s="35">
        <f>SUM(K29:K31)</f>
        <v>50</v>
      </c>
      <c r="L32" s="27"/>
      <c r="M32" s="35">
        <f>SUM(M29:M31)</f>
        <v>43</v>
      </c>
      <c r="N32" s="17"/>
      <c r="O32" s="36">
        <f>ROUND((((M32*5)/K32)+1)*2,0)/2</f>
        <v>5.5</v>
      </c>
      <c r="P32" s="37" t="s">
        <v>23</v>
      </c>
      <c r="Q32" s="38">
        <v>15</v>
      </c>
      <c r="R32" s="39" t="s">
        <v>18</v>
      </c>
      <c r="S32" s="36">
        <f>O32*Q32</f>
        <v>82.5</v>
      </c>
      <c r="T32" s="27"/>
    </row>
    <row r="33" spans="1:20" s="112" customFormat="1" ht="12" customHeight="1" x14ac:dyDescent="0.25">
      <c r="A33" s="34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</row>
    <row r="34" spans="1:20" ht="12" customHeight="1" x14ac:dyDescent="0.25">
      <c r="A34" s="102" t="s">
        <v>25</v>
      </c>
      <c r="B34" s="171" t="s">
        <v>87</v>
      </c>
      <c r="C34" s="171"/>
      <c r="D34" s="171"/>
      <c r="E34" s="171"/>
      <c r="F34" s="171"/>
      <c r="G34" s="171"/>
      <c r="H34" s="171"/>
      <c r="I34" s="171"/>
      <c r="J34" s="105" t="s">
        <v>22</v>
      </c>
      <c r="K34" s="21">
        <v>60</v>
      </c>
      <c r="L34" s="110"/>
      <c r="M34" s="22">
        <v>39</v>
      </c>
      <c r="N34" s="17"/>
      <c r="O34" s="36">
        <f>ROUND((((M34*5)/K34)+1)*2,0)/2</f>
        <v>4.5</v>
      </c>
      <c r="P34" s="37" t="s">
        <v>23</v>
      </c>
      <c r="Q34" s="42">
        <v>15</v>
      </c>
      <c r="R34" s="39" t="s">
        <v>18</v>
      </c>
      <c r="S34" s="36">
        <f>O34*Q34</f>
        <v>67.5</v>
      </c>
      <c r="T34" s="25"/>
    </row>
    <row r="35" spans="1:20" ht="12" customHeight="1" x14ac:dyDescent="0.25">
      <c r="A35" s="34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</row>
    <row r="36" spans="1:20" ht="12" customHeight="1" x14ac:dyDescent="0.25">
      <c r="A36" s="102" t="s">
        <v>26</v>
      </c>
      <c r="B36" s="171" t="s">
        <v>88</v>
      </c>
      <c r="C36" s="171"/>
      <c r="D36" s="171"/>
      <c r="E36" s="171"/>
      <c r="F36" s="171"/>
      <c r="G36" s="171"/>
      <c r="H36" s="171"/>
      <c r="I36" s="171"/>
      <c r="J36" s="105" t="s">
        <v>22</v>
      </c>
      <c r="K36" s="21">
        <v>40</v>
      </c>
      <c r="L36" s="110"/>
      <c r="M36" s="22">
        <v>32</v>
      </c>
      <c r="N36" s="17"/>
      <c r="O36" s="36">
        <f>ROUND((((M36*5)/K36)+1)*2,0)/2</f>
        <v>5</v>
      </c>
      <c r="P36" s="37" t="s">
        <v>23</v>
      </c>
      <c r="Q36" s="42">
        <v>10</v>
      </c>
      <c r="R36" s="39" t="s">
        <v>18</v>
      </c>
      <c r="S36" s="36">
        <f>O36*Q36</f>
        <v>50</v>
      </c>
      <c r="T36" s="25"/>
    </row>
    <row r="37" spans="1:20" ht="12" customHeight="1" x14ac:dyDescent="0.25">
      <c r="A37" s="34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</row>
    <row r="38" spans="1:20" ht="12" customHeight="1" x14ac:dyDescent="0.25">
      <c r="A38" s="102" t="s">
        <v>27</v>
      </c>
      <c r="B38" s="171" t="s">
        <v>89</v>
      </c>
      <c r="C38" s="171"/>
      <c r="D38" s="171"/>
      <c r="E38" s="171"/>
      <c r="F38" s="171"/>
      <c r="G38" s="171"/>
      <c r="H38" s="171"/>
      <c r="I38" s="171"/>
      <c r="J38" s="105" t="s">
        <v>22</v>
      </c>
      <c r="K38" s="21">
        <v>30</v>
      </c>
      <c r="L38" s="110"/>
      <c r="M38" s="22">
        <v>21</v>
      </c>
      <c r="N38" s="17"/>
      <c r="O38" s="36">
        <f>ROUND((((M38*5)/K38)+1)*2,0)/2</f>
        <v>4.5</v>
      </c>
      <c r="P38" s="37" t="s">
        <v>23</v>
      </c>
      <c r="Q38" s="42">
        <v>15</v>
      </c>
      <c r="R38" s="39" t="s">
        <v>18</v>
      </c>
      <c r="S38" s="36">
        <f>O38*Q38</f>
        <v>67.5</v>
      </c>
      <c r="T38" s="25"/>
    </row>
    <row r="39" spans="1:20" ht="12" customHeight="1" x14ac:dyDescent="0.25">
      <c r="A39" s="34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20" ht="12" customHeight="1" x14ac:dyDescent="0.25">
      <c r="A40" s="102" t="s">
        <v>43</v>
      </c>
      <c r="B40" s="171" t="s">
        <v>90</v>
      </c>
      <c r="C40" s="171"/>
      <c r="D40" s="171"/>
      <c r="E40" s="171"/>
      <c r="F40" s="171"/>
      <c r="G40" s="171"/>
      <c r="H40" s="171"/>
      <c r="I40" s="171"/>
      <c r="J40" s="105" t="s">
        <v>22</v>
      </c>
      <c r="K40" s="21">
        <v>24</v>
      </c>
      <c r="L40" s="110"/>
      <c r="M40" s="22">
        <v>13</v>
      </c>
      <c r="N40" s="17"/>
      <c r="O40" s="36">
        <f>ROUND((((M40*5)/K40)+1)*2,0)/2</f>
        <v>3.5</v>
      </c>
      <c r="P40" s="37" t="s">
        <v>23</v>
      </c>
      <c r="Q40" s="42">
        <v>15</v>
      </c>
      <c r="R40" s="39" t="s">
        <v>18</v>
      </c>
      <c r="S40" s="36">
        <f>O40*Q40</f>
        <v>52.5</v>
      </c>
      <c r="T40" s="25"/>
    </row>
    <row r="41" spans="1:20" ht="12" customHeight="1" x14ac:dyDescent="0.25">
      <c r="A41" s="34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</row>
    <row r="42" spans="1:20" s="112" customFormat="1" ht="12" customHeight="1" x14ac:dyDescent="0.25">
      <c r="A42" s="102" t="s">
        <v>72</v>
      </c>
      <c r="B42" s="171" t="s">
        <v>91</v>
      </c>
      <c r="C42" s="171"/>
      <c r="D42" s="171"/>
      <c r="E42" s="171"/>
      <c r="F42" s="171"/>
      <c r="G42" s="171"/>
      <c r="H42" s="171"/>
      <c r="I42" s="171"/>
      <c r="J42" s="105" t="s">
        <v>22</v>
      </c>
      <c r="K42" s="21">
        <v>50</v>
      </c>
      <c r="L42" s="110"/>
      <c r="M42" s="22">
        <v>33</v>
      </c>
      <c r="N42" s="17"/>
      <c r="O42" s="36">
        <f>ROUND((((M42*5)/K42)+1)*2,0)/2</f>
        <v>4.5</v>
      </c>
      <c r="P42" s="37" t="s">
        <v>23</v>
      </c>
      <c r="Q42" s="42">
        <v>10</v>
      </c>
      <c r="R42" s="39" t="s">
        <v>18</v>
      </c>
      <c r="S42" s="36">
        <f>O42*Q42</f>
        <v>45</v>
      </c>
      <c r="T42" s="25"/>
    </row>
    <row r="43" spans="1:20" ht="12" customHeight="1" x14ac:dyDescent="0.25">
      <c r="A43" s="34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</row>
    <row r="44" spans="1:20" ht="8.1" customHeight="1" x14ac:dyDescent="0.25">
      <c r="A44" s="34"/>
      <c r="B44" s="34"/>
      <c r="C44" s="34"/>
      <c r="D44" s="34"/>
      <c r="E44" s="34"/>
      <c r="F44" s="34"/>
      <c r="G44" s="27"/>
      <c r="H44" s="27"/>
      <c r="I44" s="27"/>
      <c r="J44" s="14"/>
      <c r="K44" s="40"/>
      <c r="L44" s="27"/>
      <c r="M44" s="40"/>
      <c r="N44" s="17"/>
      <c r="O44" s="41"/>
      <c r="P44" s="37"/>
      <c r="Q44" s="33" t="s">
        <v>95</v>
      </c>
      <c r="R44" s="39"/>
      <c r="S44" s="33" t="s">
        <v>18</v>
      </c>
      <c r="T44" s="27"/>
    </row>
    <row r="45" spans="1:20" ht="12" customHeight="1" x14ac:dyDescent="0.25">
      <c r="A45" s="34"/>
      <c r="B45" s="34"/>
      <c r="C45" s="34"/>
      <c r="D45" s="34"/>
      <c r="E45" s="34"/>
      <c r="F45" s="34"/>
      <c r="G45" s="27"/>
      <c r="H45" s="27"/>
      <c r="I45" s="27"/>
      <c r="J45" s="27"/>
      <c r="K45" s="172" t="s">
        <v>28</v>
      </c>
      <c r="L45" s="172"/>
      <c r="M45" s="172"/>
      <c r="N45" s="172"/>
      <c r="O45" s="172"/>
      <c r="P45" s="173"/>
      <c r="Q45" s="38">
        <f>SUM(Q24,Q26,Q32,Q34,Q36,Q38,Q40,Q42)</f>
        <v>100</v>
      </c>
      <c r="R45" s="18"/>
      <c r="S45" s="36">
        <f>SUM(S24,S26,S32,S34,S36,S38,S40,S42)</f>
        <v>450</v>
      </c>
      <c r="T45" s="27"/>
    </row>
    <row r="46" spans="1:20" ht="8.1" customHeight="1" x14ac:dyDescent="0.25">
      <c r="A46" s="34"/>
      <c r="B46" s="34"/>
      <c r="C46" s="34"/>
      <c r="D46" s="34"/>
      <c r="E46" s="34"/>
      <c r="F46" s="34"/>
      <c r="G46" s="27"/>
      <c r="H46" s="27"/>
      <c r="I46" s="27"/>
      <c r="J46" s="14"/>
      <c r="K46" s="40"/>
      <c r="L46" s="27"/>
      <c r="M46" s="40"/>
      <c r="N46" s="17"/>
      <c r="O46" s="41"/>
      <c r="P46" s="37"/>
      <c r="Q46" s="43"/>
      <c r="R46" s="39"/>
      <c r="S46" s="33" t="s">
        <v>29</v>
      </c>
      <c r="T46" s="27"/>
    </row>
    <row r="47" spans="1:20" ht="12" customHeight="1" x14ac:dyDescent="0.25">
      <c r="A47" s="44"/>
      <c r="B47" s="44"/>
      <c r="C47" s="44"/>
      <c r="D47" s="44"/>
      <c r="E47" s="44"/>
      <c r="F47" s="44"/>
      <c r="G47" s="29"/>
      <c r="H47" s="29"/>
      <c r="I47" s="29"/>
      <c r="J47" s="29"/>
      <c r="K47" s="181" t="s">
        <v>30</v>
      </c>
      <c r="L47" s="181"/>
      <c r="M47" s="181"/>
      <c r="N47" s="181"/>
      <c r="O47" s="181"/>
      <c r="P47" s="181"/>
      <c r="Q47" s="181"/>
      <c r="R47" s="182"/>
      <c r="S47" s="45">
        <f>ROUND((S45/100),1)</f>
        <v>4.5</v>
      </c>
      <c r="T47" s="24"/>
    </row>
    <row r="48" spans="1:20" ht="15.95" customHeight="1" x14ac:dyDescent="0.25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46"/>
      <c r="L48" s="47"/>
      <c r="M48" s="48"/>
      <c r="N48" s="49"/>
      <c r="O48" s="50"/>
      <c r="P48" s="50"/>
      <c r="Q48" s="50"/>
      <c r="R48" s="154" t="s">
        <v>31</v>
      </c>
      <c r="S48" s="154"/>
      <c r="T48" s="154"/>
    </row>
    <row r="49" spans="1:20" ht="12" customHeight="1" x14ac:dyDescent="0.25">
      <c r="A49" s="183" t="s">
        <v>32</v>
      </c>
      <c r="B49" s="183"/>
      <c r="C49" s="183"/>
      <c r="D49" s="183"/>
      <c r="E49" s="183"/>
      <c r="F49" s="183"/>
      <c r="G49" s="183"/>
      <c r="H49" s="183"/>
      <c r="I49" s="183"/>
      <c r="J49" s="183"/>
      <c r="K49" s="46"/>
      <c r="L49" s="47"/>
      <c r="M49" s="48"/>
      <c r="N49" s="49"/>
      <c r="O49" s="50"/>
      <c r="P49" s="50"/>
      <c r="Q49" s="50"/>
      <c r="R49" s="123"/>
      <c r="S49" s="123"/>
      <c r="T49" s="123"/>
    </row>
    <row r="50" spans="1:20" ht="12" customHeight="1" x14ac:dyDescent="0.25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</row>
    <row r="51" spans="1:20" ht="12" customHeigh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</row>
    <row r="52" spans="1:20" ht="12" customHeigh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</row>
    <row r="53" spans="1:20" ht="12" customHeigh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</row>
    <row r="54" spans="1:20" ht="12" customHeight="1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</row>
    <row r="55" spans="1:20" ht="12" customHeight="1" x14ac:dyDescent="0.25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</row>
    <row r="56" spans="1:20" ht="12" customHeight="1" x14ac:dyDescent="0.25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</row>
    <row r="57" spans="1:20" ht="12" customHeight="1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</row>
    <row r="58" spans="1:20" ht="12" customHeight="1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</row>
    <row r="59" spans="1:20" ht="3.95" customHeight="1" x14ac:dyDescent="0.25"/>
    <row r="60" spans="1:20" ht="3.95" customHeight="1" thickBot="1" x14ac:dyDescent="0.3">
      <c r="A60" s="12"/>
      <c r="B60" s="12"/>
      <c r="C60" s="12"/>
      <c r="D60" s="12"/>
      <c r="E60" s="12"/>
      <c r="F60" s="12"/>
      <c r="G60" s="53"/>
      <c r="H60" s="53"/>
      <c r="I60" s="53"/>
      <c r="J60" s="46"/>
      <c r="K60" s="46"/>
      <c r="L60" s="46"/>
      <c r="M60" s="46"/>
      <c r="N60" s="49"/>
      <c r="O60" s="46"/>
      <c r="P60" s="46"/>
      <c r="Q60" s="46"/>
      <c r="R60" s="46"/>
      <c r="S60" s="49"/>
      <c r="T60" s="49"/>
    </row>
    <row r="61" spans="1:20" ht="20.100000000000001" customHeight="1" thickBot="1" x14ac:dyDescent="0.3">
      <c r="A61" s="174" t="s">
        <v>33</v>
      </c>
      <c r="B61" s="175"/>
      <c r="C61" s="176" t="str">
        <f>D6</f>
        <v>Musterfrau Lidia</v>
      </c>
      <c r="D61" s="176"/>
      <c r="E61" s="176"/>
      <c r="F61" s="176"/>
      <c r="G61" s="176"/>
      <c r="H61" s="176"/>
      <c r="I61" s="124" t="s">
        <v>34</v>
      </c>
      <c r="J61" s="177">
        <f>J3</f>
        <v>43830</v>
      </c>
      <c r="K61" s="177"/>
      <c r="L61" s="177"/>
      <c r="M61" s="178" t="s">
        <v>35</v>
      </c>
      <c r="N61" s="178"/>
      <c r="O61" s="179" t="str">
        <f>O3</f>
        <v>3ATq-9999</v>
      </c>
      <c r="P61" s="179"/>
      <c r="Q61" s="179"/>
      <c r="R61" s="179"/>
      <c r="S61" s="179"/>
      <c r="T61" s="180"/>
    </row>
    <row r="62" spans="1:20" ht="8.1" customHeight="1" x14ac:dyDescent="0.25">
      <c r="A62" s="12"/>
      <c r="B62" s="12"/>
      <c r="C62" s="12"/>
      <c r="D62" s="12"/>
      <c r="E62" s="12"/>
      <c r="F62" s="12"/>
      <c r="G62" s="53"/>
      <c r="H62" s="53"/>
      <c r="I62" s="53"/>
      <c r="J62" s="46"/>
      <c r="K62" s="46"/>
      <c r="L62" s="46"/>
      <c r="M62" s="46"/>
      <c r="N62" s="49"/>
      <c r="O62" s="46"/>
      <c r="P62" s="46"/>
      <c r="Q62" s="46"/>
      <c r="R62" s="46"/>
      <c r="S62" s="49"/>
      <c r="T62" s="49"/>
    </row>
    <row r="63" spans="1:20" ht="12" customHeight="1" x14ac:dyDescent="0.25">
      <c r="A63" s="167" t="s">
        <v>36</v>
      </c>
      <c r="B63" s="167"/>
      <c r="C63" s="167"/>
      <c r="D63" s="167"/>
      <c r="E63" s="167"/>
      <c r="F63" s="167"/>
      <c r="G63" s="167"/>
      <c r="H63" s="167"/>
      <c r="I63" s="167"/>
      <c r="J63" s="46"/>
      <c r="K63" s="46"/>
      <c r="L63" s="46"/>
      <c r="M63" s="46"/>
      <c r="N63" s="49"/>
      <c r="O63" s="46"/>
      <c r="P63" s="46"/>
      <c r="Q63" s="46"/>
      <c r="R63" s="46"/>
      <c r="S63" s="49"/>
      <c r="T63" s="49"/>
    </row>
    <row r="64" spans="1:20" ht="12" customHeight="1" x14ac:dyDescent="0.25">
      <c r="A64" s="207" t="s">
        <v>15</v>
      </c>
      <c r="B64" s="208" t="s">
        <v>96</v>
      </c>
      <c r="C64" s="208"/>
      <c r="D64" s="208"/>
      <c r="E64" s="208"/>
      <c r="F64" s="208"/>
      <c r="G64" s="208"/>
      <c r="H64" s="208"/>
      <c r="I64" s="208"/>
      <c r="J64" s="208"/>
      <c r="K64" s="169" t="s">
        <v>37</v>
      </c>
      <c r="L64" s="169"/>
      <c r="M64" s="169"/>
      <c r="N64" s="191"/>
      <c r="O64" s="192" t="s">
        <v>12</v>
      </c>
      <c r="P64" s="169" t="s">
        <v>13</v>
      </c>
      <c r="Q64" s="169"/>
      <c r="R64" s="169"/>
      <c r="S64" s="169" t="s">
        <v>14</v>
      </c>
      <c r="T64" s="190"/>
    </row>
    <row r="65" spans="1:20" ht="3.95" customHeight="1" x14ac:dyDescent="0.25">
      <c r="A65" s="207"/>
      <c r="B65" s="208"/>
      <c r="C65" s="208"/>
      <c r="D65" s="208"/>
      <c r="E65" s="208"/>
      <c r="F65" s="208"/>
      <c r="G65" s="208"/>
      <c r="H65" s="208"/>
      <c r="I65" s="208"/>
      <c r="J65" s="208"/>
      <c r="K65" s="169"/>
      <c r="L65" s="169"/>
      <c r="M65" s="169"/>
      <c r="N65" s="191"/>
      <c r="O65" s="192"/>
      <c r="P65" s="169"/>
      <c r="Q65" s="169"/>
      <c r="R65" s="169"/>
      <c r="S65" s="169"/>
      <c r="T65" s="190"/>
    </row>
    <row r="66" spans="1:20" ht="12" customHeight="1" x14ac:dyDescent="0.25">
      <c r="A66" s="207"/>
      <c r="B66" s="208"/>
      <c r="C66" s="208"/>
      <c r="D66" s="208"/>
      <c r="E66" s="208"/>
      <c r="F66" s="208"/>
      <c r="G66" s="208"/>
      <c r="H66" s="208"/>
      <c r="I66" s="208"/>
      <c r="J66" s="208"/>
      <c r="K66" s="169"/>
      <c r="L66" s="169"/>
      <c r="M66" s="169"/>
      <c r="N66" s="191"/>
      <c r="O66" s="192"/>
      <c r="P66" s="169"/>
      <c r="Q66" s="169"/>
      <c r="R66" s="169"/>
      <c r="S66" s="169"/>
      <c r="T66" s="190"/>
    </row>
    <row r="67" spans="1:20" ht="15.95" customHeight="1" x14ac:dyDescent="0.25">
      <c r="A67" s="210" t="s">
        <v>97</v>
      </c>
      <c r="B67" s="210"/>
      <c r="C67" s="210"/>
      <c r="D67" s="210"/>
      <c r="E67" s="210"/>
      <c r="F67" s="210"/>
      <c r="G67" s="210"/>
      <c r="H67" s="210"/>
      <c r="I67" s="210"/>
      <c r="J67" s="210"/>
      <c r="K67" s="136"/>
      <c r="L67" s="135"/>
      <c r="M67" s="136"/>
      <c r="N67" s="137"/>
      <c r="O67" s="132" t="s">
        <v>19</v>
      </c>
      <c r="P67" s="133"/>
      <c r="Q67" s="134" t="s">
        <v>20</v>
      </c>
      <c r="R67" s="138"/>
      <c r="S67" s="139"/>
      <c r="T67" s="135"/>
    </row>
    <row r="68" spans="1:20" ht="12" customHeight="1" x14ac:dyDescent="0.25">
      <c r="A68" s="102" t="s">
        <v>38</v>
      </c>
      <c r="B68" s="171" t="s">
        <v>92</v>
      </c>
      <c r="C68" s="171"/>
      <c r="D68" s="171"/>
      <c r="E68" s="171"/>
      <c r="F68" s="171"/>
      <c r="G68" s="171"/>
      <c r="H68" s="171"/>
      <c r="I68" s="171"/>
      <c r="J68" s="20"/>
      <c r="K68" s="187" t="s">
        <v>39</v>
      </c>
      <c r="L68" s="188"/>
      <c r="M68" s="189"/>
      <c r="N68" s="17"/>
      <c r="O68" s="89">
        <v>4</v>
      </c>
      <c r="P68" s="37" t="s">
        <v>23</v>
      </c>
      <c r="Q68" s="42">
        <v>15</v>
      </c>
      <c r="R68" s="39" t="s">
        <v>18</v>
      </c>
      <c r="S68" s="36">
        <f>O68*Q68</f>
        <v>60</v>
      </c>
      <c r="T68" s="25"/>
    </row>
    <row r="69" spans="1:20" ht="12" customHeight="1" x14ac:dyDescent="0.25">
      <c r="A69" s="108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</row>
    <row r="70" spans="1:20" ht="12" customHeight="1" x14ac:dyDescent="0.25">
      <c r="A70" s="102" t="s">
        <v>24</v>
      </c>
      <c r="B70" s="171" t="s">
        <v>94</v>
      </c>
      <c r="C70" s="171"/>
      <c r="D70" s="171"/>
      <c r="E70" s="171"/>
      <c r="F70" s="171"/>
      <c r="G70" s="171"/>
      <c r="H70" s="171"/>
      <c r="I70" s="171"/>
      <c r="J70" s="20"/>
      <c r="K70" s="187" t="s">
        <v>39</v>
      </c>
      <c r="L70" s="188"/>
      <c r="M70" s="189"/>
      <c r="N70" s="17"/>
      <c r="O70" s="89">
        <v>4.5</v>
      </c>
      <c r="P70" s="37" t="s">
        <v>23</v>
      </c>
      <c r="Q70" s="42">
        <v>20</v>
      </c>
      <c r="R70" s="39" t="s">
        <v>18</v>
      </c>
      <c r="S70" s="36">
        <f>O70*Q70</f>
        <v>90</v>
      </c>
      <c r="T70" s="25"/>
    </row>
    <row r="71" spans="1:20" ht="12" customHeight="1" x14ac:dyDescent="0.25">
      <c r="A71" s="108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</row>
    <row r="72" spans="1:20" s="112" customFormat="1" ht="12" customHeight="1" x14ac:dyDescent="0.25">
      <c r="A72" s="102" t="s">
        <v>26</v>
      </c>
      <c r="B72" s="171" t="s">
        <v>91</v>
      </c>
      <c r="C72" s="171"/>
      <c r="D72" s="171"/>
      <c r="E72" s="171"/>
      <c r="F72" s="171"/>
      <c r="G72" s="171"/>
      <c r="H72" s="171"/>
      <c r="I72" s="171"/>
      <c r="J72" s="20"/>
      <c r="K72" s="187" t="s">
        <v>39</v>
      </c>
      <c r="L72" s="188"/>
      <c r="M72" s="189"/>
      <c r="N72" s="17"/>
      <c r="O72" s="89">
        <v>5</v>
      </c>
      <c r="P72" s="37" t="s">
        <v>23</v>
      </c>
      <c r="Q72" s="42">
        <v>10</v>
      </c>
      <c r="R72" s="39" t="s">
        <v>18</v>
      </c>
      <c r="S72" s="36">
        <f>O72*Q72</f>
        <v>50</v>
      </c>
      <c r="T72" s="25"/>
    </row>
    <row r="73" spans="1:20" s="112" customFormat="1" ht="12" customHeight="1" x14ac:dyDescent="0.25">
      <c r="A73" s="108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1:20" s="112" customFormat="1" ht="12" customHeight="1" x14ac:dyDescent="0.25">
      <c r="A74" s="108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:20" s="112" customFormat="1" ht="15.95" customHeight="1" x14ac:dyDescent="0.25">
      <c r="A75" s="210" t="s">
        <v>98</v>
      </c>
      <c r="B75" s="210"/>
      <c r="C75" s="210"/>
      <c r="D75" s="210"/>
      <c r="E75" s="210"/>
      <c r="F75" s="210"/>
      <c r="G75" s="210"/>
      <c r="H75" s="210"/>
      <c r="I75" s="210"/>
      <c r="J75" s="210"/>
      <c r="K75" s="140"/>
      <c r="L75" s="140"/>
      <c r="M75" s="140"/>
      <c r="N75" s="140"/>
      <c r="O75" s="132" t="s">
        <v>19</v>
      </c>
      <c r="P75" s="133"/>
      <c r="Q75" s="134" t="s">
        <v>20</v>
      </c>
      <c r="R75" s="138"/>
      <c r="S75" s="139"/>
      <c r="T75" s="135"/>
    </row>
    <row r="76" spans="1:20" s="112" customFormat="1" ht="12" customHeight="1" x14ac:dyDescent="0.25">
      <c r="A76" s="102" t="s">
        <v>40</v>
      </c>
      <c r="B76" s="209" t="s">
        <v>93</v>
      </c>
      <c r="C76" s="171"/>
      <c r="D76" s="171"/>
      <c r="E76" s="171"/>
      <c r="F76" s="171"/>
      <c r="G76" s="171"/>
      <c r="H76" s="171"/>
      <c r="I76" s="171"/>
      <c r="J76" s="20"/>
      <c r="K76" s="184" t="s">
        <v>41</v>
      </c>
      <c r="L76" s="185"/>
      <c r="M76" s="186"/>
      <c r="N76" s="17"/>
      <c r="O76" s="89">
        <v>5</v>
      </c>
      <c r="P76" s="37" t="s">
        <v>23</v>
      </c>
      <c r="Q76" s="42">
        <v>20</v>
      </c>
      <c r="R76" s="39" t="s">
        <v>18</v>
      </c>
      <c r="S76" s="36">
        <f>O76*Q76</f>
        <v>100</v>
      </c>
      <c r="T76" s="25"/>
    </row>
    <row r="77" spans="1:20" s="112" customFormat="1" ht="12" customHeight="1" x14ac:dyDescent="0.25">
      <c r="A77" s="108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</row>
    <row r="78" spans="1:20" ht="12" customHeight="1" x14ac:dyDescent="0.25">
      <c r="A78" s="102" t="s">
        <v>25</v>
      </c>
      <c r="B78" s="171" t="s">
        <v>94</v>
      </c>
      <c r="C78" s="171"/>
      <c r="D78" s="171"/>
      <c r="E78" s="171"/>
      <c r="F78" s="171"/>
      <c r="G78" s="171"/>
      <c r="H78" s="171"/>
      <c r="I78" s="171"/>
      <c r="J78" s="20"/>
      <c r="K78" s="184" t="s">
        <v>41</v>
      </c>
      <c r="L78" s="185"/>
      <c r="M78" s="186"/>
      <c r="N78" s="17"/>
      <c r="O78" s="89">
        <v>5.5</v>
      </c>
      <c r="P78" s="37" t="s">
        <v>23</v>
      </c>
      <c r="Q78" s="42">
        <v>20</v>
      </c>
      <c r="R78" s="39" t="s">
        <v>18</v>
      </c>
      <c r="S78" s="36">
        <f>O78*Q78</f>
        <v>110</v>
      </c>
      <c r="T78" s="25"/>
    </row>
    <row r="79" spans="1:20" ht="12" customHeight="1" x14ac:dyDescent="0.25">
      <c r="A79" s="108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</row>
    <row r="80" spans="1:20" ht="12" customHeight="1" x14ac:dyDescent="0.25">
      <c r="A80" s="102" t="s">
        <v>27</v>
      </c>
      <c r="B80" s="171" t="s">
        <v>42</v>
      </c>
      <c r="C80" s="171"/>
      <c r="D80" s="171"/>
      <c r="E80" s="171"/>
      <c r="F80" s="171"/>
      <c r="G80" s="171"/>
      <c r="H80" s="171"/>
      <c r="I80" s="171"/>
      <c r="J80" s="20"/>
      <c r="K80" s="184" t="s">
        <v>41</v>
      </c>
      <c r="L80" s="185"/>
      <c r="M80" s="186"/>
      <c r="N80" s="17"/>
      <c r="O80" s="89">
        <v>4.5</v>
      </c>
      <c r="P80" s="37" t="s">
        <v>23</v>
      </c>
      <c r="Q80" s="42">
        <v>15</v>
      </c>
      <c r="R80" s="39" t="s">
        <v>18</v>
      </c>
      <c r="S80" s="36">
        <f>O80*Q80</f>
        <v>67.5</v>
      </c>
      <c r="T80" s="25"/>
    </row>
    <row r="81" spans="1:20" ht="12" customHeight="1" x14ac:dyDescent="0.25">
      <c r="A81" s="108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</row>
    <row r="82" spans="1:20" ht="8.1" customHeight="1" x14ac:dyDescent="0.25">
      <c r="A82" s="34"/>
      <c r="B82" s="34"/>
      <c r="C82" s="34"/>
      <c r="D82" s="34"/>
      <c r="E82" s="34"/>
      <c r="F82" s="34"/>
      <c r="G82" s="27"/>
      <c r="H82" s="27"/>
      <c r="I82" s="27"/>
      <c r="J82" s="14"/>
      <c r="K82" s="40"/>
      <c r="L82" s="27"/>
      <c r="M82" s="40"/>
      <c r="N82" s="17"/>
      <c r="O82" s="41"/>
      <c r="P82" s="37"/>
      <c r="Q82" s="33" t="s">
        <v>20</v>
      </c>
      <c r="R82" s="39"/>
      <c r="S82" s="33" t="s">
        <v>18</v>
      </c>
      <c r="T82" s="27"/>
    </row>
    <row r="83" spans="1:20" ht="12" customHeight="1" x14ac:dyDescent="0.25">
      <c r="A83" s="34"/>
      <c r="B83" s="34"/>
      <c r="C83" s="34"/>
      <c r="D83" s="34"/>
      <c r="E83" s="34"/>
      <c r="F83" s="34"/>
      <c r="G83" s="27"/>
      <c r="H83" s="27"/>
      <c r="I83" s="27"/>
      <c r="J83" s="27"/>
      <c r="K83" s="172" t="s">
        <v>28</v>
      </c>
      <c r="L83" s="172"/>
      <c r="M83" s="172"/>
      <c r="N83" s="172"/>
      <c r="O83" s="172"/>
      <c r="P83" s="173"/>
      <c r="Q83" s="42">
        <f>SUM(Q68,Q70,Q72,Q76,Q78,Q80)</f>
        <v>100</v>
      </c>
      <c r="R83" s="18"/>
      <c r="S83" s="36">
        <f>SUM(S68,S70,S72,S76,S78,S80)</f>
        <v>477.5</v>
      </c>
      <c r="T83" s="27"/>
    </row>
    <row r="84" spans="1:20" ht="8.1" customHeight="1" x14ac:dyDescent="0.25">
      <c r="A84" s="34"/>
      <c r="B84" s="34"/>
      <c r="C84" s="34"/>
      <c r="D84" s="34"/>
      <c r="E84" s="34"/>
      <c r="F84" s="34"/>
      <c r="G84" s="27"/>
      <c r="H84" s="27"/>
      <c r="I84" s="27"/>
      <c r="J84" s="14"/>
      <c r="K84" s="40"/>
      <c r="L84" s="27"/>
      <c r="M84" s="40"/>
      <c r="N84" s="17"/>
      <c r="O84" s="41"/>
      <c r="P84" s="37"/>
      <c r="Q84" s="43"/>
      <c r="R84" s="39"/>
      <c r="S84" s="33" t="s">
        <v>29</v>
      </c>
      <c r="T84" s="27"/>
    </row>
    <row r="85" spans="1:20" ht="12" customHeight="1" x14ac:dyDescent="0.25">
      <c r="A85" s="44"/>
      <c r="B85" s="44"/>
      <c r="C85" s="44"/>
      <c r="D85" s="44"/>
      <c r="E85" s="44"/>
      <c r="F85" s="44"/>
      <c r="G85" s="29"/>
      <c r="H85" s="29"/>
      <c r="I85" s="29"/>
      <c r="J85" s="29"/>
      <c r="K85" s="181" t="s">
        <v>44</v>
      </c>
      <c r="L85" s="181"/>
      <c r="M85" s="181"/>
      <c r="N85" s="181"/>
      <c r="O85" s="181"/>
      <c r="P85" s="181"/>
      <c r="Q85" s="181"/>
      <c r="R85" s="182"/>
      <c r="S85" s="45">
        <f>ROUND((S83/100),1)</f>
        <v>4.8</v>
      </c>
      <c r="T85" s="24"/>
    </row>
    <row r="86" spans="1:20" ht="3.95" customHeight="1" x14ac:dyDescent="0.25">
      <c r="A86" s="44"/>
      <c r="B86" s="44"/>
      <c r="C86" s="44"/>
      <c r="D86" s="44"/>
      <c r="E86" s="44"/>
      <c r="F86" s="44"/>
      <c r="G86" s="29"/>
      <c r="H86" s="29"/>
      <c r="I86" s="29"/>
      <c r="J86" s="46"/>
      <c r="K86" s="46"/>
      <c r="L86" s="47"/>
      <c r="M86" s="48"/>
      <c r="N86" s="49"/>
      <c r="O86" s="50"/>
      <c r="P86" s="50"/>
      <c r="Q86" s="50"/>
      <c r="R86" s="154" t="s">
        <v>31</v>
      </c>
      <c r="S86" s="154"/>
      <c r="T86" s="154"/>
    </row>
    <row r="87" spans="1:20" ht="12" customHeight="1" x14ac:dyDescent="0.25">
      <c r="A87" s="183" t="s">
        <v>45</v>
      </c>
      <c r="B87" s="183"/>
      <c r="C87" s="183"/>
      <c r="D87" s="183"/>
      <c r="E87" s="183"/>
      <c r="F87" s="183"/>
      <c r="G87" s="183"/>
      <c r="H87" s="183"/>
      <c r="I87" s="183"/>
      <c r="J87" s="183"/>
      <c r="K87" s="51"/>
      <c r="L87" s="51"/>
      <c r="M87" s="51"/>
      <c r="N87" s="52"/>
      <c r="O87" s="51"/>
      <c r="P87" s="51"/>
      <c r="Q87" s="51"/>
      <c r="R87" s="154"/>
      <c r="S87" s="154"/>
      <c r="T87" s="154"/>
    </row>
    <row r="88" spans="1:20" ht="12" customHeight="1" x14ac:dyDescent="0.25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</row>
    <row r="89" spans="1:20" ht="12" customHeight="1" x14ac:dyDescent="0.25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</row>
    <row r="90" spans="1:20" ht="12" customHeight="1" x14ac:dyDescent="0.25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</row>
    <row r="91" spans="1:20" ht="12" customHeight="1" x14ac:dyDescent="0.25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</row>
    <row r="92" spans="1:20" ht="12" customHeight="1" x14ac:dyDescent="0.25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</row>
    <row r="93" spans="1:20" ht="12" customHeight="1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</row>
    <row r="94" spans="1:20" ht="3.9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</row>
    <row r="95" spans="1:20" ht="12" customHeight="1" x14ac:dyDescent="0.25">
      <c r="A95" s="194" t="s">
        <v>46</v>
      </c>
      <c r="B95" s="194"/>
      <c r="C95" s="194"/>
      <c r="D95" s="194"/>
      <c r="E95" s="194"/>
      <c r="F95" s="194"/>
      <c r="G95" s="194"/>
      <c r="H95" s="56"/>
      <c r="I95" s="56"/>
      <c r="J95" s="57"/>
      <c r="K95" s="57"/>
      <c r="L95" s="57"/>
      <c r="M95" s="57"/>
      <c r="N95" s="58"/>
      <c r="O95" s="57"/>
      <c r="P95" s="57"/>
      <c r="Q95" s="57"/>
      <c r="R95" s="59"/>
      <c r="S95" s="59"/>
      <c r="T95" s="59"/>
    </row>
    <row r="96" spans="1:20" ht="3.9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7"/>
      <c r="K96" s="57"/>
      <c r="L96" s="57"/>
      <c r="M96" s="57"/>
      <c r="N96" s="58"/>
      <c r="O96" s="57"/>
      <c r="P96" s="57"/>
      <c r="Q96" s="57"/>
      <c r="R96" s="59"/>
      <c r="S96" s="59"/>
      <c r="T96" s="59"/>
    </row>
    <row r="97" spans="1:20" ht="12" customHeight="1" x14ac:dyDescent="0.25">
      <c r="A97" s="195" t="s">
        <v>47</v>
      </c>
      <c r="B97" s="195"/>
      <c r="C97" s="195"/>
      <c r="D97" s="195"/>
      <c r="E97" s="195"/>
      <c r="F97" s="195"/>
      <c r="G97" s="60"/>
      <c r="H97" s="60"/>
      <c r="I97" s="60"/>
      <c r="J97" s="60"/>
      <c r="K97" s="196" t="s">
        <v>48</v>
      </c>
      <c r="L97" s="196"/>
      <c r="M97" s="196"/>
      <c r="N97" s="196"/>
      <c r="O97" s="196"/>
      <c r="P97" s="196"/>
      <c r="Q97" s="196"/>
      <c r="R97" s="196"/>
      <c r="S97" s="196"/>
      <c r="T97" s="61"/>
    </row>
    <row r="98" spans="1:20" ht="12" customHeight="1" x14ac:dyDescent="0.25">
      <c r="A98" s="197"/>
      <c r="B98" s="197"/>
      <c r="C98" s="197"/>
      <c r="D98" s="197"/>
      <c r="E98" s="197"/>
      <c r="F98" s="197"/>
      <c r="G98" s="62"/>
      <c r="H98" s="62"/>
      <c r="I98" s="62"/>
      <c r="J98" s="62"/>
      <c r="K98" s="197"/>
      <c r="L98" s="197"/>
      <c r="M98" s="197"/>
      <c r="N98" s="197"/>
      <c r="O98" s="197"/>
      <c r="P98" s="197"/>
      <c r="Q98" s="197"/>
      <c r="R98" s="197"/>
      <c r="S98" s="197"/>
      <c r="T98" s="62"/>
    </row>
    <row r="99" spans="1:20" ht="12" customHeight="1" x14ac:dyDescent="0.25">
      <c r="A99" s="198"/>
      <c r="B99" s="198"/>
      <c r="C99" s="198"/>
      <c r="D99" s="198"/>
      <c r="E99" s="198"/>
      <c r="F99" s="198"/>
      <c r="G99" s="62"/>
      <c r="H99" s="62"/>
      <c r="I99" s="62"/>
      <c r="J99" s="62"/>
      <c r="K99" s="198"/>
      <c r="L99" s="198"/>
      <c r="M99" s="198"/>
      <c r="N99" s="198"/>
      <c r="O99" s="198"/>
      <c r="P99" s="198"/>
      <c r="Q99" s="198"/>
      <c r="R99" s="198"/>
      <c r="S99" s="198"/>
      <c r="T99" s="62"/>
    </row>
    <row r="100" spans="1:20" ht="8.1" customHeight="1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4"/>
      <c r="M100" s="63"/>
      <c r="N100" s="63"/>
      <c r="O100" s="63"/>
      <c r="P100" s="63"/>
      <c r="Q100" s="63"/>
      <c r="R100" s="63"/>
      <c r="S100" s="63"/>
      <c r="T100" s="63"/>
    </row>
    <row r="101" spans="1:20" ht="3.95" customHeight="1" x14ac:dyDescent="0.25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2"/>
      <c r="M101" s="141"/>
      <c r="N101" s="141"/>
      <c r="O101" s="141"/>
      <c r="P101" s="141"/>
      <c r="Q101" s="141"/>
      <c r="R101" s="141"/>
      <c r="S101" s="141"/>
      <c r="T101" s="141"/>
    </row>
    <row r="102" spans="1:20" ht="3.95" customHeight="1" x14ac:dyDescent="0.25">
      <c r="A102" s="65"/>
      <c r="B102" s="65"/>
      <c r="C102" s="65"/>
      <c r="D102" s="65"/>
      <c r="E102" s="65"/>
      <c r="F102" s="65"/>
      <c r="G102" s="59"/>
      <c r="H102" s="59"/>
      <c r="I102" s="59"/>
      <c r="J102" s="59"/>
      <c r="K102" s="59"/>
      <c r="L102" s="59"/>
      <c r="M102" s="59"/>
      <c r="N102" s="66"/>
      <c r="O102" s="59"/>
      <c r="P102" s="59"/>
      <c r="Q102" s="59"/>
      <c r="R102" s="59"/>
      <c r="S102" s="59"/>
      <c r="T102" s="59"/>
    </row>
    <row r="103" spans="1:20" ht="12" customHeight="1" x14ac:dyDescent="0.25">
      <c r="A103" s="167" t="s">
        <v>49</v>
      </c>
      <c r="B103" s="167"/>
      <c r="C103" s="167"/>
      <c r="D103" s="167"/>
      <c r="E103" s="167"/>
      <c r="F103" s="167"/>
      <c r="G103" s="167"/>
      <c r="H103" s="167"/>
      <c r="I103" s="167"/>
      <c r="J103" s="193" t="s">
        <v>50</v>
      </c>
      <c r="K103" s="193"/>
      <c r="L103" s="193"/>
      <c r="M103" s="193"/>
      <c r="N103" s="15"/>
      <c r="O103" s="193" t="s">
        <v>51</v>
      </c>
      <c r="P103" s="193"/>
      <c r="Q103" s="193"/>
      <c r="R103" s="193"/>
      <c r="S103" s="193"/>
      <c r="T103" s="67"/>
    </row>
    <row r="104" spans="1:20" ht="8.1" customHeight="1" x14ac:dyDescent="0.25">
      <c r="A104" s="34"/>
      <c r="B104" s="34"/>
      <c r="C104" s="34"/>
      <c r="D104" s="34"/>
      <c r="E104" s="34"/>
      <c r="F104" s="34"/>
      <c r="G104" s="27"/>
      <c r="H104" s="27"/>
      <c r="I104" s="27"/>
      <c r="J104" s="14"/>
      <c r="K104" s="40"/>
      <c r="L104" s="27"/>
      <c r="M104" s="40"/>
      <c r="N104" s="17"/>
      <c r="O104" s="32" t="s">
        <v>52</v>
      </c>
      <c r="P104" s="37"/>
      <c r="Q104" s="33" t="s">
        <v>20</v>
      </c>
      <c r="R104" s="39"/>
      <c r="S104" s="41"/>
      <c r="T104" s="27"/>
    </row>
    <row r="105" spans="1:20" ht="12" customHeight="1" x14ac:dyDescent="0.25">
      <c r="A105" s="102" t="s">
        <v>53</v>
      </c>
      <c r="B105" s="171" t="s">
        <v>54</v>
      </c>
      <c r="C105" s="171"/>
      <c r="D105" s="171"/>
      <c r="E105" s="171"/>
      <c r="F105" s="171"/>
      <c r="G105" s="171"/>
      <c r="H105" s="68"/>
      <c r="I105" s="68"/>
      <c r="J105" s="69"/>
      <c r="K105" s="69"/>
      <c r="L105" s="69"/>
      <c r="M105" s="69"/>
      <c r="N105" s="70"/>
      <c r="O105" s="71">
        <f>S47</f>
        <v>4.5</v>
      </c>
      <c r="P105" s="72" t="s">
        <v>23</v>
      </c>
      <c r="Q105" s="73">
        <v>40</v>
      </c>
      <c r="R105" s="74" t="s">
        <v>18</v>
      </c>
      <c r="S105" s="71">
        <f>O105*Q105</f>
        <v>180</v>
      </c>
      <c r="T105" s="75"/>
    </row>
    <row r="106" spans="1:20" ht="3.95" customHeight="1" x14ac:dyDescent="0.25">
      <c r="A106" s="76"/>
      <c r="B106" s="76"/>
      <c r="C106" s="76"/>
      <c r="D106" s="76"/>
      <c r="E106" s="76"/>
      <c r="F106" s="76"/>
      <c r="G106" s="75"/>
      <c r="H106" s="75"/>
      <c r="I106" s="75"/>
      <c r="J106" s="75"/>
      <c r="K106" s="75"/>
      <c r="L106" s="75"/>
      <c r="M106" s="75"/>
      <c r="N106" s="77"/>
      <c r="O106" s="78"/>
      <c r="P106" s="78"/>
      <c r="Q106" s="78"/>
      <c r="R106" s="78"/>
      <c r="S106" s="78"/>
      <c r="T106" s="75"/>
    </row>
    <row r="107" spans="1:20" ht="12" customHeight="1" x14ac:dyDescent="0.25">
      <c r="A107" s="102" t="s">
        <v>55</v>
      </c>
      <c r="B107" s="171" t="s">
        <v>56</v>
      </c>
      <c r="C107" s="171"/>
      <c r="D107" s="171"/>
      <c r="E107" s="171"/>
      <c r="F107" s="171"/>
      <c r="G107" s="171"/>
      <c r="H107" s="68"/>
      <c r="I107" s="68"/>
      <c r="J107" s="69"/>
      <c r="K107" s="69"/>
      <c r="L107" s="69"/>
      <c r="M107" s="69"/>
      <c r="N107" s="70"/>
      <c r="O107" s="71">
        <f>S85</f>
        <v>4.8</v>
      </c>
      <c r="P107" s="72" t="s">
        <v>23</v>
      </c>
      <c r="Q107" s="73">
        <v>20</v>
      </c>
      <c r="R107" s="74" t="s">
        <v>18</v>
      </c>
      <c r="S107" s="71">
        <f>O107*Q107</f>
        <v>96</v>
      </c>
      <c r="T107" s="75"/>
    </row>
    <row r="108" spans="1:20" ht="3.95" customHeight="1" x14ac:dyDescent="0.25">
      <c r="A108" s="79"/>
      <c r="B108" s="80"/>
      <c r="C108" s="80"/>
      <c r="D108" s="80"/>
      <c r="E108" s="80"/>
      <c r="F108" s="80"/>
      <c r="G108" s="80"/>
      <c r="H108" s="81"/>
      <c r="I108" s="81"/>
      <c r="J108" s="82"/>
      <c r="K108" s="82"/>
      <c r="L108" s="82"/>
      <c r="M108" s="82"/>
      <c r="N108" s="83"/>
      <c r="O108" s="84"/>
      <c r="P108" s="72"/>
      <c r="Q108" s="85"/>
      <c r="R108" s="74"/>
      <c r="S108" s="84"/>
      <c r="T108" s="75"/>
    </row>
    <row r="109" spans="1:20" ht="12" customHeight="1" x14ac:dyDescent="0.25">
      <c r="A109" s="102" t="s">
        <v>57</v>
      </c>
      <c r="B109" s="171" t="s">
        <v>58</v>
      </c>
      <c r="C109" s="171"/>
      <c r="D109" s="171"/>
      <c r="E109" s="171"/>
      <c r="F109" s="171"/>
      <c r="G109" s="171"/>
      <c r="H109" s="68"/>
      <c r="I109" s="68"/>
      <c r="J109" s="69"/>
      <c r="K109" s="69"/>
      <c r="L109" s="69"/>
      <c r="M109" s="69"/>
      <c r="N109" s="70"/>
      <c r="O109" s="86">
        <v>4.7</v>
      </c>
      <c r="P109" s="37" t="s">
        <v>23</v>
      </c>
      <c r="Q109" s="73">
        <v>20</v>
      </c>
      <c r="R109" s="87" t="s">
        <v>18</v>
      </c>
      <c r="S109" s="71">
        <f>O109*Q109</f>
        <v>94</v>
      </c>
      <c r="T109" s="75"/>
    </row>
    <row r="110" spans="1:20" ht="3.95" customHeight="1" x14ac:dyDescent="0.25">
      <c r="A110" s="19"/>
      <c r="B110" s="81"/>
      <c r="C110" s="81"/>
      <c r="D110" s="81"/>
      <c r="E110" s="81"/>
      <c r="F110" s="81"/>
      <c r="G110" s="81"/>
      <c r="H110" s="81"/>
      <c r="I110" s="81"/>
      <c r="J110" s="82"/>
      <c r="K110" s="28" t="s">
        <v>19</v>
      </c>
      <c r="L110" s="82"/>
      <c r="M110" s="82"/>
      <c r="N110" s="17"/>
      <c r="O110" s="88"/>
      <c r="P110" s="37"/>
      <c r="Q110" s="24"/>
      <c r="R110" s="87"/>
      <c r="S110" s="88"/>
      <c r="T110" s="75"/>
    </row>
    <row r="111" spans="1:20" ht="12" customHeight="1" x14ac:dyDescent="0.25">
      <c r="A111" s="102" t="s">
        <v>59</v>
      </c>
      <c r="B111" s="164" t="s">
        <v>60</v>
      </c>
      <c r="C111" s="164"/>
      <c r="D111" s="164"/>
      <c r="E111" s="164"/>
      <c r="F111" s="164"/>
      <c r="G111" s="165" t="s">
        <v>61</v>
      </c>
      <c r="H111" s="165"/>
      <c r="I111" s="165"/>
      <c r="J111" s="200"/>
      <c r="K111" s="89">
        <v>5</v>
      </c>
      <c r="L111" s="109"/>
      <c r="M111" s="75"/>
      <c r="N111" s="77"/>
      <c r="O111" s="75"/>
      <c r="P111" s="75"/>
      <c r="Q111" s="75"/>
      <c r="R111" s="75"/>
      <c r="S111" s="75"/>
      <c r="T111" s="75"/>
    </row>
    <row r="112" spans="1:20" ht="12" customHeight="1" x14ac:dyDescent="0.25">
      <c r="A112" s="19"/>
      <c r="B112" s="90"/>
      <c r="C112" s="90"/>
      <c r="D112" s="90"/>
      <c r="E112" s="90"/>
      <c r="F112" s="90"/>
      <c r="G112" s="201" t="s">
        <v>62</v>
      </c>
      <c r="H112" s="201"/>
      <c r="I112" s="201"/>
      <c r="J112" s="202"/>
      <c r="K112" s="89">
        <v>4.5</v>
      </c>
      <c r="L112" s="91"/>
      <c r="M112" s="24"/>
      <c r="N112" s="23"/>
      <c r="O112" s="92"/>
      <c r="P112" s="92"/>
      <c r="Q112" s="93"/>
      <c r="R112" s="93"/>
      <c r="S112" s="93"/>
      <c r="T112" s="93"/>
    </row>
    <row r="113" spans="1:20" ht="12" customHeight="1" x14ac:dyDescent="0.25">
      <c r="A113" s="94"/>
      <c r="B113" s="90"/>
      <c r="C113" s="90"/>
      <c r="D113" s="90"/>
      <c r="E113" s="90"/>
      <c r="F113" s="90"/>
      <c r="G113" s="203" t="s">
        <v>63</v>
      </c>
      <c r="H113" s="203"/>
      <c r="I113" s="203"/>
      <c r="J113" s="204"/>
      <c r="K113" s="71">
        <f>SUM(K111:K112)</f>
        <v>9.5</v>
      </c>
      <c r="L113" s="39" t="s">
        <v>64</v>
      </c>
      <c r="M113" s="95">
        <v>2</v>
      </c>
      <c r="N113" s="83" t="s">
        <v>18</v>
      </c>
      <c r="O113" s="36">
        <f>ROUND(K113/M113,1)</f>
        <v>4.8</v>
      </c>
      <c r="P113" s="37" t="s">
        <v>23</v>
      </c>
      <c r="Q113" s="73">
        <v>20</v>
      </c>
      <c r="R113" s="87" t="s">
        <v>18</v>
      </c>
      <c r="S113" s="71">
        <f>O113*Q113</f>
        <v>96</v>
      </c>
      <c r="T113" s="93"/>
    </row>
    <row r="114" spans="1:20" ht="8.1" customHeight="1" x14ac:dyDescent="0.25">
      <c r="A114" s="65"/>
      <c r="B114" s="65"/>
      <c r="C114" s="65"/>
      <c r="D114" s="65"/>
      <c r="E114" s="65"/>
      <c r="F114" s="65"/>
      <c r="G114" s="59"/>
      <c r="H114" s="59"/>
      <c r="I114" s="59"/>
      <c r="J114" s="59"/>
      <c r="K114" s="40"/>
      <c r="L114" s="27"/>
      <c r="M114" s="40"/>
      <c r="N114" s="17"/>
      <c r="O114" s="41"/>
      <c r="P114" s="37"/>
      <c r="Q114" s="33" t="s">
        <v>20</v>
      </c>
      <c r="R114" s="39"/>
      <c r="S114" s="33" t="s">
        <v>18</v>
      </c>
      <c r="T114" s="27"/>
    </row>
    <row r="115" spans="1:20" ht="12" customHeight="1" x14ac:dyDescent="0.25">
      <c r="A115" s="65"/>
      <c r="B115" s="65"/>
      <c r="C115" s="65"/>
      <c r="D115" s="65"/>
      <c r="E115" s="65"/>
      <c r="F115" s="65"/>
      <c r="G115" s="54"/>
      <c r="H115" s="54"/>
      <c r="I115" s="54"/>
      <c r="J115" s="24"/>
      <c r="K115" s="172" t="s">
        <v>28</v>
      </c>
      <c r="L115" s="172"/>
      <c r="M115" s="172"/>
      <c r="N115" s="172"/>
      <c r="O115" s="172"/>
      <c r="P115" s="173"/>
      <c r="Q115" s="42">
        <f>SUM(Q105,Q107,Q109,Q113)</f>
        <v>100</v>
      </c>
      <c r="R115" s="18"/>
      <c r="S115" s="36">
        <f>SUM(S105,S107,S109,S113)</f>
        <v>466</v>
      </c>
      <c r="T115" s="27"/>
    </row>
    <row r="116" spans="1:20" ht="8.1" customHeight="1" x14ac:dyDescent="0.25">
      <c r="A116" s="196" t="s">
        <v>99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40"/>
      <c r="L116" s="27"/>
      <c r="M116" s="40"/>
      <c r="N116" s="17"/>
      <c r="O116" s="41"/>
      <c r="P116" s="37"/>
      <c r="Q116" s="43"/>
      <c r="R116" s="39"/>
      <c r="S116" s="33" t="s">
        <v>29</v>
      </c>
      <c r="T116" s="27"/>
    </row>
    <row r="117" spans="1:20" ht="12" customHeight="1" x14ac:dyDescent="0.25">
      <c r="A117" s="196"/>
      <c r="B117" s="196"/>
      <c r="C117" s="196"/>
      <c r="D117" s="196"/>
      <c r="E117" s="196"/>
      <c r="F117" s="196"/>
      <c r="G117" s="196"/>
      <c r="H117" s="196"/>
      <c r="I117" s="196"/>
      <c r="J117" s="196"/>
      <c r="K117" s="181" t="s">
        <v>65</v>
      </c>
      <c r="L117" s="181"/>
      <c r="M117" s="181"/>
      <c r="N117" s="181"/>
      <c r="O117" s="181"/>
      <c r="P117" s="181"/>
      <c r="Q117" s="181"/>
      <c r="R117" s="96" t="s">
        <v>52</v>
      </c>
      <c r="S117" s="45">
        <f>ROUND((S115/100),1)</f>
        <v>4.7</v>
      </c>
      <c r="T117" s="24"/>
    </row>
    <row r="118" spans="1:20" ht="8.1" customHeight="1" x14ac:dyDescent="0.25">
      <c r="A118" s="196"/>
      <c r="B118" s="196"/>
      <c r="C118" s="196"/>
      <c r="D118" s="196"/>
      <c r="E118" s="196"/>
      <c r="F118" s="196"/>
      <c r="G118" s="196"/>
      <c r="H118" s="196"/>
      <c r="I118" s="196"/>
      <c r="J118" s="196"/>
      <c r="K118" s="59"/>
      <c r="L118" s="59"/>
      <c r="M118" s="59"/>
      <c r="N118" s="66"/>
      <c r="O118" s="59"/>
      <c r="P118" s="59"/>
      <c r="Q118" s="59"/>
      <c r="R118" s="59"/>
      <c r="S118" s="59"/>
      <c r="T118" s="59"/>
    </row>
    <row r="119" spans="1:20" ht="12" customHeight="1" x14ac:dyDescent="0.25">
      <c r="A119" s="196"/>
      <c r="B119" s="196"/>
      <c r="C119" s="196"/>
      <c r="D119" s="196"/>
      <c r="E119" s="196"/>
      <c r="F119" s="196"/>
      <c r="G119" s="196"/>
      <c r="H119" s="196"/>
      <c r="I119" s="196"/>
      <c r="J119" s="196"/>
      <c r="K119" s="205" t="s">
        <v>100</v>
      </c>
      <c r="L119" s="205"/>
      <c r="M119" s="205"/>
      <c r="N119" s="205"/>
      <c r="O119" s="205"/>
      <c r="P119" s="206" t="str">
        <f>IF(OR(O105&lt;4,O107&lt;4,S117&lt;4),"NICHT BESTANDEN","BESTANDEN")</f>
        <v>BESTANDEN</v>
      </c>
      <c r="Q119" s="206"/>
      <c r="R119" s="206"/>
      <c r="S119" s="206"/>
      <c r="T119" s="61"/>
    </row>
    <row r="120" spans="1:20" ht="12" customHeight="1" x14ac:dyDescent="0.25">
      <c r="A120" s="97"/>
      <c r="B120" s="59"/>
      <c r="C120" s="59"/>
      <c r="D120" s="59"/>
      <c r="E120" s="59"/>
      <c r="F120" s="59"/>
      <c r="G120" s="54"/>
      <c r="H120" s="54"/>
      <c r="I120" s="54"/>
      <c r="J120" s="59"/>
      <c r="K120" s="59"/>
      <c r="L120" s="59"/>
      <c r="M120" s="59"/>
      <c r="N120" s="66"/>
      <c r="O120" s="59"/>
      <c r="P120" s="59"/>
      <c r="Q120" s="59"/>
      <c r="R120" s="59"/>
      <c r="S120" s="59"/>
      <c r="T120" s="59"/>
    </row>
    <row r="121" spans="1:20" ht="12" customHeight="1" x14ac:dyDescent="0.25">
      <c r="A121" s="199" t="s">
        <v>66</v>
      </c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57"/>
    </row>
    <row r="122" spans="1:20" ht="3.95" customHeight="1" x14ac:dyDescent="0.25">
      <c r="A122" s="97"/>
      <c r="B122" s="59"/>
      <c r="C122" s="59"/>
      <c r="D122" s="59"/>
      <c r="E122" s="59"/>
      <c r="F122" s="59"/>
      <c r="G122" s="54"/>
      <c r="H122" s="54"/>
      <c r="I122" s="54"/>
      <c r="J122" s="59"/>
      <c r="K122" s="59"/>
      <c r="L122" s="59"/>
      <c r="M122" s="59"/>
      <c r="N122" s="66"/>
      <c r="O122" s="59"/>
      <c r="P122" s="59"/>
      <c r="Q122" s="59"/>
      <c r="R122" s="59"/>
      <c r="S122" s="59"/>
      <c r="T122" s="59"/>
    </row>
    <row r="123" spans="1:20" ht="12" customHeight="1" x14ac:dyDescent="0.25">
      <c r="A123" s="195" t="s">
        <v>67</v>
      </c>
      <c r="B123" s="195"/>
      <c r="C123" s="195"/>
      <c r="D123" s="195"/>
      <c r="E123" s="195"/>
      <c r="F123" s="195"/>
      <c r="G123" s="60"/>
      <c r="H123" s="60"/>
      <c r="I123" s="60"/>
      <c r="J123" s="60"/>
      <c r="K123" s="196" t="s">
        <v>68</v>
      </c>
      <c r="L123" s="196"/>
      <c r="M123" s="196"/>
      <c r="N123" s="196"/>
      <c r="O123" s="196"/>
      <c r="P123" s="196"/>
      <c r="Q123" s="196"/>
      <c r="R123" s="196"/>
      <c r="S123" s="196"/>
      <c r="T123" s="61"/>
    </row>
    <row r="124" spans="1:20" ht="12" customHeight="1" x14ac:dyDescent="0.25">
      <c r="A124" s="197"/>
      <c r="B124" s="197"/>
      <c r="C124" s="197"/>
      <c r="D124" s="197"/>
      <c r="E124" s="197"/>
      <c r="F124" s="197"/>
      <c r="G124" s="62"/>
      <c r="H124" s="62"/>
      <c r="I124" s="62"/>
      <c r="J124" s="62"/>
      <c r="K124" s="197"/>
      <c r="L124" s="197"/>
      <c r="M124" s="197"/>
      <c r="N124" s="197"/>
      <c r="O124" s="197"/>
      <c r="P124" s="197"/>
      <c r="Q124" s="197"/>
      <c r="R124" s="197"/>
      <c r="S124" s="197"/>
      <c r="T124" s="62"/>
    </row>
    <row r="125" spans="1:20" ht="12" customHeight="1" x14ac:dyDescent="0.25">
      <c r="A125" s="198"/>
      <c r="B125" s="198"/>
      <c r="C125" s="198"/>
      <c r="D125" s="198"/>
      <c r="E125" s="198"/>
      <c r="F125" s="198"/>
      <c r="G125" s="62"/>
      <c r="H125" s="62"/>
      <c r="I125" s="62"/>
      <c r="J125" s="62"/>
      <c r="K125" s="198"/>
      <c r="L125" s="198"/>
      <c r="M125" s="198"/>
      <c r="N125" s="198"/>
      <c r="O125" s="198"/>
      <c r="P125" s="198"/>
      <c r="Q125" s="198"/>
      <c r="R125" s="198"/>
      <c r="S125" s="198"/>
      <c r="T125" s="62"/>
    </row>
    <row r="126" spans="1:20" ht="12" customHeight="1" x14ac:dyDescent="0.25">
      <c r="A126" s="97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66"/>
      <c r="O126" s="59"/>
      <c r="P126" s="59"/>
      <c r="Q126" s="59"/>
      <c r="R126" s="59"/>
      <c r="S126" s="59"/>
      <c r="T126" s="59"/>
    </row>
    <row r="132" spans="1:11" ht="12" hidden="1" customHeight="1" x14ac:dyDescent="0.25">
      <c r="A132" s="7" t="s">
        <v>70</v>
      </c>
    </row>
    <row r="133" spans="1:11" ht="12" hidden="1" customHeight="1" x14ac:dyDescent="0.25">
      <c r="A133" s="143">
        <v>6</v>
      </c>
      <c r="B133" s="143">
        <v>5.5</v>
      </c>
      <c r="C133" s="143">
        <v>5</v>
      </c>
      <c r="D133" s="143">
        <v>4.5</v>
      </c>
      <c r="E133" s="143">
        <v>4</v>
      </c>
      <c r="F133" s="143">
        <v>3.5</v>
      </c>
      <c r="G133" s="143">
        <v>3</v>
      </c>
      <c r="H133" s="143">
        <v>2.5</v>
      </c>
      <c r="I133" s="143">
        <v>2</v>
      </c>
      <c r="J133" s="143">
        <v>1.5</v>
      </c>
      <c r="K133" s="143">
        <v>1</v>
      </c>
    </row>
  </sheetData>
  <mergeCells count="128">
    <mergeCell ref="A63:I63"/>
    <mergeCell ref="A64:A66"/>
    <mergeCell ref="B64:J66"/>
    <mergeCell ref="B72:I72"/>
    <mergeCell ref="K72:M72"/>
    <mergeCell ref="B73:T73"/>
    <mergeCell ref="B76:I76"/>
    <mergeCell ref="K76:M76"/>
    <mergeCell ref="A67:J67"/>
    <mergeCell ref="A75:J75"/>
    <mergeCell ref="A121:S121"/>
    <mergeCell ref="A123:F123"/>
    <mergeCell ref="K123:S123"/>
    <mergeCell ref="A124:F125"/>
    <mergeCell ref="K124:S125"/>
    <mergeCell ref="B111:F111"/>
    <mergeCell ref="G111:J111"/>
    <mergeCell ref="G112:J112"/>
    <mergeCell ref="G113:J113"/>
    <mergeCell ref="K115:P115"/>
    <mergeCell ref="K117:Q117"/>
    <mergeCell ref="A116:J119"/>
    <mergeCell ref="K119:O119"/>
    <mergeCell ref="P119:S119"/>
    <mergeCell ref="A103:I103"/>
    <mergeCell ref="J103:M103"/>
    <mergeCell ref="O103:S103"/>
    <mergeCell ref="B105:G105"/>
    <mergeCell ref="B107:G107"/>
    <mergeCell ref="B109:G109"/>
    <mergeCell ref="A93:T93"/>
    <mergeCell ref="A95:G95"/>
    <mergeCell ref="A97:F97"/>
    <mergeCell ref="K97:S97"/>
    <mergeCell ref="A98:F99"/>
    <mergeCell ref="K98:S99"/>
    <mergeCell ref="K83:P83"/>
    <mergeCell ref="K85:R85"/>
    <mergeCell ref="A87:J87"/>
    <mergeCell ref="A88:T88"/>
    <mergeCell ref="A92:T92"/>
    <mergeCell ref="B80:I80"/>
    <mergeCell ref="K80:M80"/>
    <mergeCell ref="B81:T81"/>
    <mergeCell ref="A89:T89"/>
    <mergeCell ref="A90:T90"/>
    <mergeCell ref="A91:T91"/>
    <mergeCell ref="B78:I78"/>
    <mergeCell ref="K78:M78"/>
    <mergeCell ref="B79:T79"/>
    <mergeCell ref="B70:I70"/>
    <mergeCell ref="K70:M70"/>
    <mergeCell ref="B71:T71"/>
    <mergeCell ref="B77:T77"/>
    <mergeCell ref="S64:S66"/>
    <mergeCell ref="T64:T66"/>
    <mergeCell ref="B68:I68"/>
    <mergeCell ref="K68:M68"/>
    <mergeCell ref="B69:T69"/>
    <mergeCell ref="K64:M66"/>
    <mergeCell ref="N64:N66"/>
    <mergeCell ref="O64:O66"/>
    <mergeCell ref="P64:R66"/>
    <mergeCell ref="A61:B61"/>
    <mergeCell ref="C61:H61"/>
    <mergeCell ref="J61:L61"/>
    <mergeCell ref="M61:N61"/>
    <mergeCell ref="O61:T61"/>
    <mergeCell ref="K47:R47"/>
    <mergeCell ref="R48:T48"/>
    <mergeCell ref="A51:T51"/>
    <mergeCell ref="A57:T57"/>
    <mergeCell ref="A58:T58"/>
    <mergeCell ref="A50:T50"/>
    <mergeCell ref="A49:J49"/>
    <mergeCell ref="A52:T52"/>
    <mergeCell ref="A53:T53"/>
    <mergeCell ref="A54:T54"/>
    <mergeCell ref="A55:T55"/>
    <mergeCell ref="A56:T56"/>
    <mergeCell ref="K45:P45"/>
    <mergeCell ref="B25:T25"/>
    <mergeCell ref="B28:I28"/>
    <mergeCell ref="B34:I34"/>
    <mergeCell ref="B35:T35"/>
    <mergeCell ref="B36:I36"/>
    <mergeCell ref="B42:I42"/>
    <mergeCell ref="B43:T43"/>
    <mergeCell ref="B29:G29"/>
    <mergeCell ref="O29:T29"/>
    <mergeCell ref="B30:G30"/>
    <mergeCell ref="O30:T30"/>
    <mergeCell ref="B26:I26"/>
    <mergeCell ref="B27:T27"/>
    <mergeCell ref="B33:T33"/>
    <mergeCell ref="O22:T22"/>
    <mergeCell ref="A18:I18"/>
    <mergeCell ref="B19:I19"/>
    <mergeCell ref="P19:R19"/>
    <mergeCell ref="B37:T37"/>
    <mergeCell ref="B38:I38"/>
    <mergeCell ref="B39:T39"/>
    <mergeCell ref="B40:I40"/>
    <mergeCell ref="B41:T41"/>
    <mergeCell ref="A1:G1"/>
    <mergeCell ref="H1:T1"/>
    <mergeCell ref="A3:G3"/>
    <mergeCell ref="H3:I3"/>
    <mergeCell ref="J3:L3"/>
    <mergeCell ref="M3:N3"/>
    <mergeCell ref="O3:T3"/>
    <mergeCell ref="R86:T87"/>
    <mergeCell ref="A6:C6"/>
    <mergeCell ref="A7:C7"/>
    <mergeCell ref="A9:C9"/>
    <mergeCell ref="A16:C16"/>
    <mergeCell ref="D6:T6"/>
    <mergeCell ref="D7:T7"/>
    <mergeCell ref="D9:T9"/>
    <mergeCell ref="A11:C14"/>
    <mergeCell ref="D11:T11"/>
    <mergeCell ref="D12:T12"/>
    <mergeCell ref="D13:T13"/>
    <mergeCell ref="D14:T14"/>
    <mergeCell ref="B20:I20"/>
    <mergeCell ref="B21:G21"/>
    <mergeCell ref="O21:T21"/>
    <mergeCell ref="B22:G22"/>
  </mergeCells>
  <conditionalFormatting sqref="S47 S85">
    <cfRule type="cellIs" dxfId="2" priority="3" operator="lessThan">
      <formula>4</formula>
    </cfRule>
  </conditionalFormatting>
  <conditionalFormatting sqref="P119:S119">
    <cfRule type="containsText" dxfId="1" priority="1" operator="containsText" text="NICHT BESTANDEN">
      <formula>NOT(ISERROR(SEARCH("NICHT BESTANDEN",P119)))</formula>
    </cfRule>
    <cfRule type="containsText" dxfId="0" priority="2" operator="containsText" text="BESTANDEN">
      <formula>NOT(ISERROR(SEARCH("BESTANDEN",P119)))</formula>
    </cfRule>
  </conditionalFormatting>
  <dataValidations count="3">
    <dataValidation type="decimal" allowBlank="1" showInputMessage="1" showErrorMessage="1" sqref="O109">
      <formula1>1</formula1>
      <formula2>6</formula2>
    </dataValidation>
    <dataValidation type="decimal" allowBlank="1" showInputMessage="1" showErrorMessage="1" sqref="M21:M22 M42 M34 M36 M38 M40 M29:M30 M26">
      <formula1>0</formula1>
      <formula2>K21</formula2>
    </dataValidation>
    <dataValidation type="list" allowBlank="1" showInputMessage="1" showErrorMessage="1" sqref="O68 O70 O72 O76 O78 O80 K111:K112">
      <formula1>$A$133:$K$133</formula1>
    </dataValidation>
  </dataValidations>
  <pageMargins left="0.39370078740157483" right="0.39370078740157483" top="1.3779527559055118" bottom="0.59055118110236227" header="0.31496062992125984" footer="0.31496062992125984"/>
  <pageSetup paperSize="9" orientation="portrait" r:id="rId1"/>
  <headerFooter scaleWithDoc="0">
    <oddHeader>&amp;L&amp;G&amp;R&amp;G</oddHeader>
    <oddFooter>&amp;L&amp;"Calibri,Standard"&amp;8&amp;F&amp;R&amp;8&amp;P von &amp;N</oddFooter>
  </headerFooter>
  <rowBreaks count="1" manualBreakCount="1">
    <brk id="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Telematiker EFZ</vt:lpstr>
    </vt:vector>
  </TitlesOfParts>
  <Company>VSEI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Felix</dc:creator>
  <cp:lastModifiedBy>Administrator</cp:lastModifiedBy>
  <cp:lastPrinted>2017-05-10T06:27:26Z</cp:lastPrinted>
  <dcterms:created xsi:type="dcterms:W3CDTF">2016-12-07T10:39:25Z</dcterms:created>
  <dcterms:modified xsi:type="dcterms:W3CDTF">2017-10-17T07:30:05Z</dcterms:modified>
</cp:coreProperties>
</file>